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C:\Users\bam\Downloads\OneDrive_1_6-28-2024\"/>
    </mc:Choice>
  </mc:AlternateContent>
  <xr:revisionPtr revIDLastSave="0" documentId="13_ncr:1_{D18FF6C7-CE9F-402A-9784-0102F937BC32}" xr6:coauthVersionLast="47" xr6:coauthVersionMax="47" xr10:uidLastSave="{00000000-0000-0000-0000-000000000000}"/>
  <bookViews>
    <workbookView xWindow="28680" yWindow="-120" windowWidth="29040" windowHeight="15840" firstSheet="4" activeTab="5" xr2:uid="{5138C012-AA80-4A6D-840A-A3FA10779381}"/>
  </bookViews>
  <sheets>
    <sheet name="Completions" sheetId="3" r:id="rId1"/>
    <sheet name="Under construction" sheetId="2" r:id="rId2"/>
    <sheet name="PP (small sites &lt;10)" sheetId="4" r:id="rId3"/>
    <sheet name="PP (medium &amp; large sites 10+)" sheetId="25" r:id="rId4"/>
    <sheet name="Resolution to Grant" sheetId="7" r:id="rId5"/>
    <sheet name="Sites allocations" sheetId="5" r:id="rId6"/>
    <sheet name="Windfall allowance" sheetId="18" r:id="rId7"/>
    <sheet name="Plan period trajectory" sheetId="1" r:id="rId8"/>
    <sheet name="Plan period HLS" sheetId="26" r:id="rId9"/>
    <sheet name="5 yr HLS" sheetId="8" r:id="rId10"/>
    <sheet name="Distribution of development" sheetId="27" r:id="rId11"/>
  </sheets>
  <externalReferences>
    <externalReference r:id="rId12"/>
  </externalReferences>
  <definedNames>
    <definedName name="_xlnm._FilterDatabase" localSheetId="0" hidden="1">Completions!$A$2:$J$54</definedName>
    <definedName name="_xlnm._FilterDatabase" localSheetId="3" hidden="1">'PP (medium &amp; large sites 10+)'!$A$2:$AC$22</definedName>
    <definedName name="_xlnm._FilterDatabase" localSheetId="2" hidden="1">'PP (small sites &lt;10)'!$A$2:$AC$91</definedName>
    <definedName name="_xlnm._FilterDatabase" localSheetId="5" hidden="1">'Sites allocations'!$A$2:$Y$198</definedName>
    <definedName name="_xlnm._FilterDatabase" localSheetId="1" hidden="1">'Under construction'!$A$2:$AC$102</definedName>
    <definedName name="New_Wards">'[1]Drop-down Lists'!$B$1:$B$16</definedName>
  </definedNames>
  <calcPr calcId="191028"/>
  <pivotCaches>
    <pivotCache cacheId="0" r:id="rId13"/>
    <pivotCache cacheId="1" r:id="rId14"/>
    <pivotCache cacheId="2" r:id="rId15"/>
    <pivotCache cacheId="3" r:id="rId16"/>
    <pivotCache cacheId="4"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8" l="1"/>
  <c r="Q12" i="27"/>
  <c r="R4" i="27"/>
  <c r="R12" i="27" s="1"/>
  <c r="R5" i="27"/>
  <c r="R6" i="27"/>
  <c r="R7" i="27"/>
  <c r="R8" i="27"/>
  <c r="S8" i="27" s="1"/>
  <c r="R9" i="27"/>
  <c r="S9" i="27" s="1"/>
  <c r="R10" i="27"/>
  <c r="S10" i="27" s="1"/>
  <c r="R11" i="27"/>
  <c r="S11" i="27" s="1"/>
  <c r="R3" i="27"/>
  <c r="S5" i="27"/>
  <c r="S6" i="27"/>
  <c r="S7" i="27"/>
  <c r="S3" i="27"/>
  <c r="B17" i="18"/>
  <c r="B23" i="27"/>
  <c r="B19" i="27"/>
  <c r="B24" i="27"/>
  <c r="B22" i="27"/>
  <c r="B21" i="27"/>
  <c r="B25" i="27"/>
  <c r="B26" i="27"/>
  <c r="S4" i="27" l="1"/>
  <c r="C3" i="8"/>
  <c r="T14" i="26"/>
  <c r="T3" i="26"/>
  <c r="D203" i="5"/>
  <c r="H24" i="25"/>
  <c r="V196" i="5"/>
  <c r="V162" i="5"/>
  <c r="H56" i="3"/>
  <c r="AA83" i="2"/>
  <c r="T7" i="1"/>
  <c r="AA102" i="2"/>
  <c r="H104" i="2"/>
  <c r="AA10" i="2"/>
  <c r="E56" i="3"/>
  <c r="G56" i="3"/>
  <c r="I54" i="3"/>
  <c r="I53" i="3"/>
  <c r="I52" i="3"/>
  <c r="I51" i="3"/>
  <c r="I50" i="3"/>
  <c r="B20" i="27"/>
  <c r="B28" i="27" l="1"/>
  <c r="C25" i="27" s="1"/>
  <c r="S12" i="27"/>
  <c r="I56" i="3"/>
  <c r="I49" i="3"/>
  <c r="D4" i="8"/>
  <c r="D6" i="8" s="1"/>
  <c r="D7" i="8" s="1"/>
  <c r="C22" i="27" l="1"/>
  <c r="C23" i="27"/>
  <c r="C24" i="27"/>
  <c r="C20" i="27"/>
  <c r="C19" i="27"/>
  <c r="C26" i="27"/>
  <c r="C21" i="27"/>
  <c r="D8" i="8"/>
  <c r="D9" i="8" s="1"/>
  <c r="G93" i="4"/>
  <c r="H93" i="4"/>
  <c r="Z24" i="25"/>
  <c r="S9" i="1" s="1"/>
  <c r="Y24" i="25"/>
  <c r="R9" i="1" s="1"/>
  <c r="X24" i="25"/>
  <c r="Q9" i="1" s="1"/>
  <c r="W24" i="25"/>
  <c r="P9" i="1" s="1"/>
  <c r="V24" i="25"/>
  <c r="O9" i="1" s="1"/>
  <c r="U24" i="25"/>
  <c r="N9" i="1" s="1"/>
  <c r="T24" i="25"/>
  <c r="M9" i="1" s="1"/>
  <c r="S24" i="25"/>
  <c r="L9" i="1" s="1"/>
  <c r="R24" i="25"/>
  <c r="K9" i="1" s="1"/>
  <c r="Q24" i="25"/>
  <c r="J9" i="1" s="1"/>
  <c r="P24" i="25"/>
  <c r="I9" i="1" s="1"/>
  <c r="O24" i="25"/>
  <c r="H9" i="1" s="1"/>
  <c r="N24" i="25"/>
  <c r="G9" i="1" s="1"/>
  <c r="M24" i="25"/>
  <c r="F9" i="1" s="1"/>
  <c r="L24" i="25"/>
  <c r="K24" i="25"/>
  <c r="J24" i="25"/>
  <c r="G24" i="25"/>
  <c r="AA22" i="25"/>
  <c r="AA21" i="25"/>
  <c r="D21" i="25"/>
  <c r="AA20" i="25"/>
  <c r="AA19" i="25"/>
  <c r="AA18" i="25"/>
  <c r="AA17" i="25"/>
  <c r="AA16" i="25"/>
  <c r="AA15" i="25"/>
  <c r="AA14" i="25"/>
  <c r="AA13" i="25"/>
  <c r="AA12" i="25"/>
  <c r="AA11" i="25"/>
  <c r="AA10" i="25"/>
  <c r="AA9" i="25"/>
  <c r="AA8" i="25"/>
  <c r="AA7" i="25"/>
  <c r="AA6" i="25"/>
  <c r="AA5" i="25"/>
  <c r="AA4" i="25"/>
  <c r="AA3" i="25"/>
  <c r="K104" i="2"/>
  <c r="C28" i="27" l="1"/>
  <c r="E9" i="1"/>
  <c r="AA24" i="25"/>
  <c r="D9" i="1"/>
  <c r="D12" i="8"/>
  <c r="C12" i="8"/>
  <c r="V104" i="2"/>
  <c r="W104" i="2"/>
  <c r="X104" i="2"/>
  <c r="Y104" i="2"/>
  <c r="Z104" i="2"/>
  <c r="U104" i="2"/>
  <c r="Q104" i="2"/>
  <c r="R104" i="2"/>
  <c r="S104" i="2"/>
  <c r="T104" i="2"/>
  <c r="P104" i="2"/>
  <c r="L104" i="2"/>
  <c r="M104" i="2"/>
  <c r="N104" i="2"/>
  <c r="G5" i="1" s="1"/>
  <c r="O104" i="2"/>
  <c r="J104" i="2"/>
  <c r="G104" i="2"/>
  <c r="V86" i="5"/>
  <c r="V85" i="5"/>
  <c r="G17" i="1"/>
  <c r="AA3" i="2"/>
  <c r="AA4" i="2"/>
  <c r="AA5" i="2"/>
  <c r="AA6" i="2"/>
  <c r="AA7" i="2"/>
  <c r="AA8" i="2"/>
  <c r="AA9"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60" i="2"/>
  <c r="AA61" i="2"/>
  <c r="AA62" i="2"/>
  <c r="AA63" i="2"/>
  <c r="AA64" i="2"/>
  <c r="AA65" i="2"/>
  <c r="AA66" i="2"/>
  <c r="AA67" i="2"/>
  <c r="AA68" i="2"/>
  <c r="AA69" i="2"/>
  <c r="AA70" i="2"/>
  <c r="AA71" i="2"/>
  <c r="AA72" i="2"/>
  <c r="AA73" i="2"/>
  <c r="AA74" i="2"/>
  <c r="AA75" i="2"/>
  <c r="AA76" i="2"/>
  <c r="AA77" i="2"/>
  <c r="AA78" i="2"/>
  <c r="AA79" i="2"/>
  <c r="AA80" i="2"/>
  <c r="AA81" i="2"/>
  <c r="AA82" i="2"/>
  <c r="AA84" i="2"/>
  <c r="AA85" i="2"/>
  <c r="AA86" i="2"/>
  <c r="AA87" i="2"/>
  <c r="AA88" i="2"/>
  <c r="AA89" i="2"/>
  <c r="AA90" i="2"/>
  <c r="AA91" i="2"/>
  <c r="AA92" i="2"/>
  <c r="AA93" i="2"/>
  <c r="AA94" i="2"/>
  <c r="AA95" i="2"/>
  <c r="AA96" i="2"/>
  <c r="AA97" i="2"/>
  <c r="AA98" i="2"/>
  <c r="AA99" i="2"/>
  <c r="AA100" i="2"/>
  <c r="AA101" i="2"/>
  <c r="T9" i="1" l="1"/>
  <c r="AA104" i="2"/>
  <c r="M93" i="4"/>
  <c r="F11" i="1" s="1"/>
  <c r="F13" i="1" s="1"/>
  <c r="AA91" i="4"/>
  <c r="V93" i="4"/>
  <c r="O11" i="1" s="1"/>
  <c r="O13" i="1" s="1"/>
  <c r="W93" i="4"/>
  <c r="P11" i="1" s="1"/>
  <c r="P13" i="1" s="1"/>
  <c r="X93" i="4"/>
  <c r="Q11" i="1" s="1"/>
  <c r="Q13" i="1" s="1"/>
  <c r="Y93" i="4"/>
  <c r="R11" i="1" s="1"/>
  <c r="R13" i="1" s="1"/>
  <c r="Z93" i="4"/>
  <c r="S11" i="1" s="1"/>
  <c r="S13" i="1" s="1"/>
  <c r="U93" i="4"/>
  <c r="N11" i="1" s="1"/>
  <c r="N13" i="1" s="1"/>
  <c r="Q93" i="4"/>
  <c r="J11" i="1" s="1"/>
  <c r="J13" i="1" s="1"/>
  <c r="R93" i="4"/>
  <c r="K11" i="1" s="1"/>
  <c r="K13" i="1" s="1"/>
  <c r="S93" i="4"/>
  <c r="L11" i="1" s="1"/>
  <c r="L13" i="1" s="1"/>
  <c r="T93" i="4"/>
  <c r="M11" i="1" s="1"/>
  <c r="M13" i="1" s="1"/>
  <c r="P93" i="4"/>
  <c r="I11" i="1" s="1"/>
  <c r="I13" i="1" s="1"/>
  <c r="L93" i="4"/>
  <c r="E11" i="1" s="1"/>
  <c r="E13" i="1" s="1"/>
  <c r="N93" i="4"/>
  <c r="G11" i="1" s="1"/>
  <c r="G13" i="1" s="1"/>
  <c r="O93" i="4"/>
  <c r="H11" i="1" s="1"/>
  <c r="H13" i="1" s="1"/>
  <c r="K93" i="4"/>
  <c r="D11" i="1" s="1"/>
  <c r="J93" i="4"/>
  <c r="T11" i="1" l="1"/>
  <c r="D13" i="8"/>
  <c r="C13" i="8"/>
  <c r="C14" i="8" s="1"/>
  <c r="D13" i="1"/>
  <c r="T13" i="1" s="1"/>
  <c r="AA93" i="4"/>
  <c r="C15" i="8" l="1"/>
  <c r="D14" i="8"/>
  <c r="P17" i="1"/>
  <c r="C3" i="1"/>
  <c r="C19" i="1" s="1"/>
  <c r="C5" i="26" s="1"/>
  <c r="C7" i="26" l="1"/>
  <c r="C16" i="26"/>
  <c r="C18" i="26" s="1"/>
  <c r="M17" i="1"/>
  <c r="H17" i="1"/>
  <c r="S17" i="1"/>
  <c r="K17" i="1"/>
  <c r="O17" i="1"/>
  <c r="N17" i="1"/>
  <c r="L17" i="1"/>
  <c r="Q17" i="1"/>
  <c r="J17" i="1"/>
  <c r="I17" i="1"/>
  <c r="R17" i="1"/>
  <c r="I48" i="3"/>
  <c r="I45" i="3"/>
  <c r="D18" i="8" l="1"/>
  <c r="T17" i="1"/>
  <c r="C4" i="8"/>
  <c r="C6" i="8" s="1"/>
  <c r="C7" i="8" s="1"/>
  <c r="B3" i="1"/>
  <c r="B19" i="1" s="1"/>
  <c r="B5" i="26" s="1"/>
  <c r="AA59" i="2"/>
  <c r="V27" i="5"/>
  <c r="AA90" i="4"/>
  <c r="F203" i="5"/>
  <c r="D15" i="1" s="1"/>
  <c r="C18" i="8"/>
  <c r="AA83" i="4"/>
  <c r="AA72" i="4"/>
  <c r="AA60" i="4"/>
  <c r="AA49" i="4"/>
  <c r="AA37" i="4"/>
  <c r="AA26" i="4"/>
  <c r="AA21" i="4"/>
  <c r="AA15" i="4"/>
  <c r="AA5" i="4"/>
  <c r="AA79" i="4"/>
  <c r="AA68" i="4"/>
  <c r="AA56" i="4"/>
  <c r="AA45" i="4"/>
  <c r="AA12" i="4"/>
  <c r="AA86" i="4"/>
  <c r="AA76" i="4"/>
  <c r="AA64" i="4"/>
  <c r="AA52" i="4"/>
  <c r="AA41" i="4"/>
  <c r="AA33" i="4"/>
  <c r="AA9" i="4"/>
  <c r="AA82" i="4"/>
  <c r="AA75" i="4"/>
  <c r="AA67" i="4"/>
  <c r="AA59" i="4"/>
  <c r="AA51" i="4"/>
  <c r="AA44" i="4"/>
  <c r="AA36" i="4"/>
  <c r="AA29" i="4"/>
  <c r="AA23" i="4"/>
  <c r="AA8" i="4"/>
  <c r="AA4" i="4"/>
  <c r="AA89" i="4"/>
  <c r="AA84" i="4"/>
  <c r="AA81" i="4"/>
  <c r="AA78" i="4"/>
  <c r="AA74" i="4"/>
  <c r="AA70" i="4"/>
  <c r="AA66" i="4"/>
  <c r="AA62" i="4"/>
  <c r="AA58" i="4"/>
  <c r="AA54" i="4"/>
  <c r="AA47" i="4"/>
  <c r="AA43" i="4"/>
  <c r="AA39" i="4"/>
  <c r="AA35" i="4"/>
  <c r="AA31" i="4"/>
  <c r="AA28" i="4"/>
  <c r="AA25" i="4"/>
  <c r="AA22" i="4"/>
  <c r="AA19" i="4"/>
  <c r="AA17" i="4"/>
  <c r="AA10" i="4"/>
  <c r="AA7" i="4"/>
  <c r="AA85" i="4"/>
  <c r="AA71" i="4"/>
  <c r="AA63" i="4"/>
  <c r="AA55" i="4"/>
  <c r="AA48" i="4"/>
  <c r="AA40" i="4"/>
  <c r="AA32" i="4"/>
  <c r="AA20" i="4"/>
  <c r="AA11" i="4"/>
  <c r="AA87" i="4"/>
  <c r="AA88" i="4"/>
  <c r="AA80" i="4"/>
  <c r="AA77" i="4"/>
  <c r="AA73" i="4"/>
  <c r="AA69" i="4"/>
  <c r="AA65" i="4"/>
  <c r="AA61" i="4"/>
  <c r="AA57" i="4"/>
  <c r="AA53" i="4"/>
  <c r="AA50" i="4"/>
  <c r="AA46" i="4"/>
  <c r="AA42" i="4"/>
  <c r="AA38" i="4"/>
  <c r="AA34" i="4"/>
  <c r="AA30" i="4"/>
  <c r="AA27" i="4"/>
  <c r="AA24" i="4"/>
  <c r="AA18" i="4"/>
  <c r="AA16" i="4"/>
  <c r="AA14" i="4"/>
  <c r="AA13" i="4"/>
  <c r="AA6" i="4"/>
  <c r="AA3" i="4"/>
  <c r="V21" i="5"/>
  <c r="I5" i="1"/>
  <c r="B16" i="26" l="1"/>
  <c r="B18" i="26" s="1"/>
  <c r="B20" i="26" s="1"/>
  <c r="C20" i="26" s="1"/>
  <c r="B7" i="26"/>
  <c r="B9" i="26" s="1"/>
  <c r="C9" i="26" s="1"/>
  <c r="C8" i="8"/>
  <c r="C9" i="8" s="1"/>
  <c r="I47" i="3"/>
  <c r="I4" i="3"/>
  <c r="I13" i="3" l="1"/>
  <c r="J6" i="7" l="1"/>
  <c r="I6" i="7"/>
  <c r="G6" i="7"/>
  <c r="T203" i="5"/>
  <c r="K203" i="5"/>
  <c r="L203" i="5"/>
  <c r="M203" i="5"/>
  <c r="N203" i="5"/>
  <c r="O203" i="5"/>
  <c r="P203" i="5"/>
  <c r="Q203" i="5"/>
  <c r="R203" i="5"/>
  <c r="S203" i="5"/>
  <c r="U203" i="5"/>
  <c r="G203" i="5"/>
  <c r="E15" i="1" s="1"/>
  <c r="H203" i="5"/>
  <c r="I203" i="5"/>
  <c r="J203" i="5"/>
  <c r="L6" i="7"/>
  <c r="Z3" i="7"/>
  <c r="O6" i="7"/>
  <c r="P6" i="7"/>
  <c r="Q6" i="7"/>
  <c r="R6" i="7"/>
  <c r="S6" i="7"/>
  <c r="T6" i="7"/>
  <c r="U6" i="7"/>
  <c r="V6" i="7"/>
  <c r="W6" i="7"/>
  <c r="X6" i="7"/>
  <c r="Y6" i="7"/>
  <c r="K6" i="7"/>
  <c r="M6" i="7"/>
  <c r="N6" i="7"/>
  <c r="V3" i="5"/>
  <c r="V4" i="5"/>
  <c r="V5" i="5"/>
  <c r="V6" i="5"/>
  <c r="V7" i="5"/>
  <c r="V8" i="5"/>
  <c r="V9" i="5"/>
  <c r="V10" i="5"/>
  <c r="V11" i="5"/>
  <c r="V12" i="5"/>
  <c r="V13" i="5"/>
  <c r="V14" i="5"/>
  <c r="V15" i="5"/>
  <c r="V16" i="5"/>
  <c r="V17" i="5"/>
  <c r="V18" i="5"/>
  <c r="V19" i="5"/>
  <c r="V20" i="5"/>
  <c r="V22" i="5"/>
  <c r="V23" i="5"/>
  <c r="V24" i="5"/>
  <c r="V25" i="5"/>
  <c r="V26"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1" i="5"/>
  <c r="V192" i="5"/>
  <c r="V193" i="5"/>
  <c r="V194" i="5"/>
  <c r="V195" i="5"/>
  <c r="V197" i="5"/>
  <c r="V198" i="5"/>
  <c r="V200" i="5"/>
  <c r="V201" i="5"/>
  <c r="I3" i="3"/>
  <c r="I9" i="3"/>
  <c r="I11" i="3"/>
  <c r="I10" i="3"/>
  <c r="I12" i="3"/>
  <c r="I15" i="3"/>
  <c r="I16" i="3"/>
  <c r="I19" i="3"/>
  <c r="I20" i="3"/>
  <c r="I21" i="3"/>
  <c r="I22" i="3"/>
  <c r="I23" i="3"/>
  <c r="I24" i="3"/>
  <c r="I30" i="3"/>
  <c r="I31" i="3"/>
  <c r="I32" i="3"/>
  <c r="I33" i="3"/>
  <c r="I34" i="3"/>
  <c r="I35" i="3"/>
  <c r="I25" i="3"/>
  <c r="I26" i="3"/>
  <c r="I27" i="3"/>
  <c r="I28" i="3"/>
  <c r="I29" i="3"/>
  <c r="I17" i="3"/>
  <c r="I18" i="3"/>
  <c r="I36" i="3"/>
  <c r="I5" i="3"/>
  <c r="I37" i="3"/>
  <c r="I40" i="3"/>
  <c r="I41" i="3"/>
  <c r="I42" i="3"/>
  <c r="I43" i="3"/>
  <c r="I39" i="3"/>
  <c r="I38" i="3"/>
  <c r="I46" i="3"/>
  <c r="I6" i="3"/>
  <c r="I7" i="3"/>
  <c r="I8" i="3"/>
  <c r="I44" i="3"/>
  <c r="Z4" i="7"/>
  <c r="D7" i="1" l="1"/>
  <c r="Z6" i="7"/>
  <c r="V203" i="5"/>
  <c r="F15" i="1"/>
  <c r="H15" i="1"/>
  <c r="I15" i="1"/>
  <c r="J15" i="1"/>
  <c r="K15" i="1"/>
  <c r="L15" i="1"/>
  <c r="M15" i="1"/>
  <c r="N15" i="1"/>
  <c r="O15" i="1"/>
  <c r="P15" i="1"/>
  <c r="Q15" i="1"/>
  <c r="E7" i="1"/>
  <c r="F7" i="1"/>
  <c r="G7" i="1"/>
  <c r="H7" i="1"/>
  <c r="I7" i="1"/>
  <c r="J7" i="1"/>
  <c r="K7" i="1"/>
  <c r="L7" i="1"/>
  <c r="M7" i="1"/>
  <c r="N7" i="1"/>
  <c r="O7" i="1"/>
  <c r="P7" i="1"/>
  <c r="Q7" i="1"/>
  <c r="R7" i="1"/>
  <c r="S7" i="1"/>
  <c r="D5" i="1"/>
  <c r="E5" i="1"/>
  <c r="E19" i="1" s="1"/>
  <c r="E5" i="26" s="1"/>
  <c r="F5" i="1"/>
  <c r="H5" i="1"/>
  <c r="J5" i="1"/>
  <c r="K5" i="1"/>
  <c r="L5" i="1"/>
  <c r="M5" i="1"/>
  <c r="N5" i="1"/>
  <c r="O5" i="1"/>
  <c r="P5" i="1"/>
  <c r="Q5" i="1"/>
  <c r="R5" i="1"/>
  <c r="S5" i="1"/>
  <c r="G15" i="1"/>
  <c r="R15" i="1"/>
  <c r="S15" i="1"/>
  <c r="E7" i="26" l="1"/>
  <c r="E16" i="26"/>
  <c r="T15" i="1"/>
  <c r="T5" i="1"/>
  <c r="D19" i="1"/>
  <c r="D5" i="26" s="1"/>
  <c r="D16" i="8"/>
  <c r="C16" i="8"/>
  <c r="C17" i="8"/>
  <c r="I19" i="1"/>
  <c r="I5" i="26" s="1"/>
  <c r="G19" i="1"/>
  <c r="G5" i="26" s="1"/>
  <c r="R19" i="1"/>
  <c r="R5" i="26" s="1"/>
  <c r="O19" i="1"/>
  <c r="O5" i="26" s="1"/>
  <c r="S19" i="1"/>
  <c r="S5" i="26" s="1"/>
  <c r="K19" i="1"/>
  <c r="K5" i="26" s="1"/>
  <c r="M19" i="1"/>
  <c r="M5" i="26" s="1"/>
  <c r="N19" i="1"/>
  <c r="N5" i="26" s="1"/>
  <c r="Q19" i="1"/>
  <c r="Q5" i="26" s="1"/>
  <c r="P19" i="1"/>
  <c r="P5" i="26" s="1"/>
  <c r="J19" i="1"/>
  <c r="J5" i="26" s="1"/>
  <c r="L19" i="1"/>
  <c r="L5" i="26" s="1"/>
  <c r="H19" i="1"/>
  <c r="H5" i="26" s="1"/>
  <c r="F19" i="1"/>
  <c r="F5" i="26" s="1"/>
  <c r="D17" i="8"/>
  <c r="C11" i="8"/>
  <c r="D11" i="8"/>
  <c r="C19" i="8" l="1"/>
  <c r="R16" i="26"/>
  <c r="R7" i="26"/>
  <c r="O16" i="26"/>
  <c r="O7" i="26"/>
  <c r="H16" i="26"/>
  <c r="H7" i="26"/>
  <c r="L16" i="26"/>
  <c r="L7" i="26"/>
  <c r="D16" i="26"/>
  <c r="T5" i="26"/>
  <c r="D7" i="26"/>
  <c r="G7" i="26"/>
  <c r="G16" i="26"/>
  <c r="P16" i="26"/>
  <c r="P7" i="26"/>
  <c r="N16" i="26"/>
  <c r="N7" i="26"/>
  <c r="M7" i="26"/>
  <c r="M16" i="26"/>
  <c r="F16" i="26"/>
  <c r="F7" i="26"/>
  <c r="I7" i="26"/>
  <c r="I16" i="26"/>
  <c r="Q7" i="26"/>
  <c r="Q16" i="26"/>
  <c r="K16" i="26"/>
  <c r="K7" i="26"/>
  <c r="E18" i="26"/>
  <c r="J16" i="26"/>
  <c r="J7" i="26"/>
  <c r="S7" i="26"/>
  <c r="S16" i="26"/>
  <c r="T19" i="1"/>
  <c r="D15" i="8"/>
  <c r="D19" i="8" l="1"/>
  <c r="D23" i="8" s="1"/>
  <c r="I18" i="26"/>
  <c r="T7" i="26"/>
  <c r="D9" i="26"/>
  <c r="E9" i="26" s="1"/>
  <c r="F9" i="26" s="1"/>
  <c r="G9" i="26" s="1"/>
  <c r="H9" i="26" s="1"/>
  <c r="I9" i="26" s="1"/>
  <c r="J9" i="26" s="1"/>
  <c r="K9" i="26" s="1"/>
  <c r="L9" i="26" s="1"/>
  <c r="M9" i="26" s="1"/>
  <c r="N9" i="26" s="1"/>
  <c r="O9" i="26" s="1"/>
  <c r="P9" i="26" s="1"/>
  <c r="Q9" i="26" s="1"/>
  <c r="R9" i="26" s="1"/>
  <c r="S9" i="26" s="1"/>
  <c r="T9" i="26" s="1"/>
  <c r="L18" i="26"/>
  <c r="F18" i="26"/>
  <c r="J18" i="26"/>
  <c r="M18" i="26"/>
  <c r="H18" i="26"/>
  <c r="N18" i="26"/>
  <c r="O18" i="26"/>
  <c r="K18" i="26"/>
  <c r="P18" i="26"/>
  <c r="S18" i="26"/>
  <c r="D18" i="26"/>
  <c r="T16" i="26"/>
  <c r="Q18" i="26"/>
  <c r="G18" i="26"/>
  <c r="R18" i="26"/>
  <c r="C23" i="8"/>
  <c r="D21" i="8" l="1"/>
  <c r="D20" i="26"/>
  <c r="E20" i="26" s="1"/>
  <c r="F20" i="26" s="1"/>
  <c r="G20" i="26" s="1"/>
  <c r="H20" i="26" s="1"/>
  <c r="I20" i="26" s="1"/>
  <c r="J20" i="26" s="1"/>
  <c r="K20" i="26" s="1"/>
  <c r="L20" i="26" s="1"/>
  <c r="M20" i="26" s="1"/>
  <c r="N20" i="26" s="1"/>
  <c r="O20" i="26" s="1"/>
  <c r="P20" i="26" s="1"/>
  <c r="Q20" i="26" s="1"/>
  <c r="R20" i="26" s="1"/>
  <c r="S20" i="26" s="1"/>
  <c r="T20" i="26" s="1"/>
  <c r="T18" i="26"/>
  <c r="C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tc={421F39B8-5609-49EF-BF3A-9D3AE2A5EFC3}</author>
  </authors>
  <commentList>
    <comment ref="AB24" authorId="0" shapeId="0" xr:uid="{421F39B8-5609-49EF-BF3A-9D3AE2A5EFC3}">
      <text>
        <t xml:space="preserve">[Threaded comment]
Your version of Excel allows you to read this threaded comment; however, any edits to it will get removed if the file is opened in a newer version of Excel. Learn more: https://go.microsoft.com/fwlink/?linkid=870924
Comment:
    Check if any completions on record for this one. </t>
      </text>
    </comment>
  </commentList>
</comments>
</file>

<file path=xl/sharedStrings.xml><?xml version="1.0" encoding="utf-8"?>
<sst xmlns="http://schemas.openxmlformats.org/spreadsheetml/2006/main" count="3033" uniqueCount="1344">
  <si>
    <t>PP Ref.</t>
  </si>
  <si>
    <t>Completion Date</t>
  </si>
  <si>
    <t>Address</t>
  </si>
  <si>
    <t>Settlement Area</t>
  </si>
  <si>
    <t>Homes (net)</t>
  </si>
  <si>
    <t>Use Class</t>
  </si>
  <si>
    <t>2022/23</t>
  </si>
  <si>
    <t>2023/24</t>
  </si>
  <si>
    <t>Total</t>
  </si>
  <si>
    <t>Notes</t>
  </si>
  <si>
    <t xml:space="preserve">Total completions reported in the published 2022/23 AMR. </t>
  </si>
  <si>
    <t>2016/1066</t>
  </si>
  <si>
    <t>162 Portsmouth Road Thames Ditton Surrey KT7 0XR</t>
  </si>
  <si>
    <t>Dittons</t>
  </si>
  <si>
    <t>Site visit confirmed complete but no completion certificate to prove date.</t>
  </si>
  <si>
    <t>2017/2534</t>
  </si>
  <si>
    <t>St Georges House 24 Queens Road Weybridge Surrey KT13 9UX</t>
  </si>
  <si>
    <t>Weybridge</t>
  </si>
  <si>
    <t>2022/0479</t>
  </si>
  <si>
    <t>72B Church Street Weybridge Surrey KT13 8DL</t>
  </si>
  <si>
    <t>Confirmed by completion certificate.</t>
  </si>
  <si>
    <t>2021/2890</t>
  </si>
  <si>
    <t>4 Queens Road Hersham KT12 5LS</t>
  </si>
  <si>
    <t>Hersham</t>
  </si>
  <si>
    <t>Same building as 2023/0889 but they relate to different parts of the building.</t>
  </si>
  <si>
    <t>2023/2150</t>
  </si>
  <si>
    <t>48 Churchfield Road Walton-On-Thames Surrey KT12 2SY</t>
  </si>
  <si>
    <t>Walton-on-Thames</t>
  </si>
  <si>
    <t>Retrospective application. Officer report reflects scheme was already complete at time of application but no dates given.</t>
  </si>
  <si>
    <t>2018/1504</t>
  </si>
  <si>
    <t>15 Eaton Park Road Cobham KT11 2JJ</t>
  </si>
  <si>
    <t>Cobham &amp; Oxshott</t>
  </si>
  <si>
    <t>2020/1072</t>
  </si>
  <si>
    <t>1 The Mews Albany Crescent Claygate Esher KT10 0PG</t>
  </si>
  <si>
    <t>Claygate</t>
  </si>
  <si>
    <t>2020/2498</t>
  </si>
  <si>
    <t>10 Brittain Road Hersham Walton-On-Thames KT12 4LR</t>
  </si>
  <si>
    <t>2020/1972</t>
  </si>
  <si>
    <t>Nusrat Lodge 1 Assher Road Hersham Walton-On-Thames KT12 4RA</t>
  </si>
  <si>
    <t>2021/3090</t>
  </si>
  <si>
    <t>52 - 56 High Street Esher Surrey KT10 9QY</t>
  </si>
  <si>
    <t>Esher</t>
  </si>
  <si>
    <t>2019/2308
2021/2939</t>
  </si>
  <si>
    <t>Crow Gables Cottage 133 Fairmile Lane Cobham KT11 2BU</t>
  </si>
  <si>
    <t>C2</t>
  </si>
  <si>
    <t>Site visit conducted on 07 - 08/05/2024 concluded construction of scheme was completed but no certificate to prove date.</t>
  </si>
  <si>
    <t>2019/2553</t>
  </si>
  <si>
    <t>4 Fairmile Lane Cobham KT11 2DJ</t>
  </si>
  <si>
    <t>2020/1540</t>
  </si>
  <si>
    <t>15A Castleview Road, Weybridge, KT13 9AB</t>
  </si>
  <si>
    <t>2020/0308</t>
  </si>
  <si>
    <t>Merrileas leatherhead Road Oxshott Leatherhead KT22 0EZ</t>
  </si>
  <si>
    <t>2023/0952</t>
  </si>
  <si>
    <t>3 The Island Wey Meadows Weybridge Surrey KT13 8GJ</t>
  </si>
  <si>
    <t>2020/3112</t>
  </si>
  <si>
    <t>Former 10 Ashley Road Walton-On-Thames KT12 1HU</t>
  </si>
  <si>
    <t>2017/2812</t>
  </si>
  <si>
    <t>Land R/o 9 Princes Drive Oxshott Leatherhead Surrey KT22 0UL</t>
  </si>
  <si>
    <t>2022/2776</t>
  </si>
  <si>
    <t>130-132 Hersham Road Hersham Walton-On-Thames Surrey KT12 5QJ</t>
  </si>
  <si>
    <t>2017/2433</t>
  </si>
  <si>
    <t>11 Oakfield Glade Weybridge Surrey KT13 9DP</t>
  </si>
  <si>
    <t>2019/1160</t>
  </si>
  <si>
    <t>Ansell Hall Oakbank Avenue Walton-On-Thames KT12 3RB</t>
  </si>
  <si>
    <t>2020/2572</t>
  </si>
  <si>
    <t>70 Embercourt Road Thames Ditton KT7 0LW</t>
  </si>
  <si>
    <t>2020/1775</t>
  </si>
  <si>
    <t>60 High Street Esher KT10 9TX</t>
  </si>
  <si>
    <t>2018/1627</t>
  </si>
  <si>
    <t>28 Esher Green Esher Surrey KT10 8AF</t>
  </si>
  <si>
    <t>2020/2883
2022/0359</t>
  </si>
  <si>
    <t>Hunters Lodge Horsley Road Downside Cobham KT11 3NY</t>
  </si>
  <si>
    <t>2021/2006</t>
  </si>
  <si>
    <t>6 Thrupps Lane Hersham Walton-On-Thames Surrey KT12 4NF</t>
  </si>
  <si>
    <t>2022/3214</t>
  </si>
  <si>
    <t>2 Brunswick Close Walton-On-Thames Surrey KT12 3JJ</t>
  </si>
  <si>
    <t>2018/3812</t>
  </si>
  <si>
    <t>Land South of 46 Molesey  Park Road West Molesey Surrey KT8 2JZ</t>
  </si>
  <si>
    <t xml:space="preserve">Molsey </t>
  </si>
  <si>
    <t>2022/3453</t>
  </si>
  <si>
    <t>96 Terrace Road Walton-on-Thames Surrey KT12 2DT</t>
  </si>
  <si>
    <t>2018/2316</t>
  </si>
  <si>
    <t>Land Northeast of 70 to 79 Berkeley Court Weybridge KT13 9HY</t>
  </si>
  <si>
    <t>2023/0129</t>
  </si>
  <si>
    <t>Flat 4 75 Rydens Avenue Walton-On-Thames Surrey KT12 3JL</t>
  </si>
  <si>
    <t>Walton on Thames</t>
  </si>
  <si>
    <t>2021/1194</t>
  </si>
  <si>
    <t>2A Criterion Buildings Portsmouth Road Thames Ditton KT7 0SS</t>
  </si>
  <si>
    <t>2018/2819</t>
  </si>
  <si>
    <t>Tandem House Queens Drive Oxshott Leatherhead KT22 0PH</t>
  </si>
  <si>
    <t xml:space="preserve">2015/3651 </t>
  </si>
  <si>
    <t>Apps Court Farm, Hurst Road, Walton-On-Thames</t>
  </si>
  <si>
    <t>2020/2423</t>
  </si>
  <si>
    <t>42 High Street Walton-On-Thames KT12 1BZ</t>
  </si>
  <si>
    <t>2015/0997</t>
  </si>
  <si>
    <t>46 Portsmouth Road Cobham Surrey KT11 1HY</t>
  </si>
  <si>
    <t>2019/3370</t>
  </si>
  <si>
    <t>Hillview Nusery Seven Hills Road Walton-On-Thames KT12 4DD</t>
  </si>
  <si>
    <t xml:space="preserve">Permission was granted for a 64-bed nursing home. Counted toward completions at a rate of 1.5 as not self contained. </t>
  </si>
  <si>
    <t>2014/4564</t>
  </si>
  <si>
    <t>Land adjacent to 21 Icklingham Road Cobham Surrey KT11 2NQ</t>
  </si>
  <si>
    <t>2021/1106</t>
  </si>
  <si>
    <t>40 Baker Street (2nd Floor)Weybridge KT13 8AR</t>
  </si>
  <si>
    <t>2019/1032</t>
  </si>
  <si>
    <t>Land Northeast of 49 to 51 High Street Cobham</t>
  </si>
  <si>
    <t>2018/2989</t>
  </si>
  <si>
    <t>Bridge House 41-45 High Street Weybridge KT13 8BB</t>
  </si>
  <si>
    <t>2021/3991</t>
  </si>
  <si>
    <t>Land to South of 94 Manor Road North Esher Surrey KT10 0AE</t>
  </si>
  <si>
    <t>Hinchley wood and Weston Green</t>
  </si>
  <si>
    <t>2021/0944</t>
  </si>
  <si>
    <t>37 Homefield Road Walton-On-Thames KT12 3RE</t>
  </si>
  <si>
    <t>2020/3299</t>
  </si>
  <si>
    <t>Grevillea 125 Silverdale Avenue Walton-On-Thames Surrey KT12 1EH</t>
  </si>
  <si>
    <t>2020/2299</t>
  </si>
  <si>
    <t>1 &amp; 2 Orchard Cottages Weybridge KT13 9NW</t>
  </si>
  <si>
    <t>2020/1246</t>
  </si>
  <si>
    <t>61A Carlton Road Walton-On-Thames KT12 2DQ</t>
  </si>
  <si>
    <t>2019/2556</t>
  </si>
  <si>
    <t>Site of Stompond Lane Sports Ground Stompond Lane Walton-On-Thames KT12 1HF</t>
  </si>
  <si>
    <t xml:space="preserve">Development comprises 104 units. 27 units completed in 2021/22, 67 units completed in 2022/23 and 10 units completed in 2023/24 confirmed durin design tour in October 2023. Completion certificate not received for final 10 units. </t>
  </si>
  <si>
    <t>2019/1287</t>
  </si>
  <si>
    <t>Willow House Copse Road Cobham KT11 2TN</t>
  </si>
  <si>
    <t>Completion confirmed through google street view in May 2024 but no certificate to prove date.</t>
  </si>
  <si>
    <t>2019/2492</t>
  </si>
  <si>
    <t>10 Woodland Grove Weybridge KT13 9EQ</t>
  </si>
  <si>
    <t>Completion confirmed through property sale records on Zoopla. Likely completed in 2021/22 monitoring year as sales in March 2022 but wasn't recorded in that monitoring year and no certificate to prove date.</t>
  </si>
  <si>
    <t>2019/1703</t>
  </si>
  <si>
    <t>Site to Rear of 136 Beauchamp Road KT8 2PH</t>
  </si>
  <si>
    <t>Molesey</t>
  </si>
  <si>
    <t>2017/0401</t>
  </si>
  <si>
    <t>61-63 More Lane Esher KT10 8AR</t>
  </si>
  <si>
    <t>Completion confirmed through property sale records on Zoopla. Likely completed in 2023/24 monitoring year as sales in March 2024 but no certificate to prove date.</t>
  </si>
  <si>
    <t>2018/3782</t>
  </si>
  <si>
    <t>Claygate House Littleworth Road Esher KT10 9PN</t>
  </si>
  <si>
    <t xml:space="preserve">Completion a number of yrs ago confirmed by DM in May 2024 Completion counted in 2023/24 monitoring year as it wasn't recorded in previouis monitoring years and no certificate to prove date. </t>
  </si>
  <si>
    <t xml:space="preserve">Years 1 -5 </t>
  </si>
  <si>
    <t>Years 6 - 10</t>
  </si>
  <si>
    <t>Years 11 - 16</t>
  </si>
  <si>
    <t>Type</t>
  </si>
  <si>
    <t>Decision Date</t>
  </si>
  <si>
    <t>Commencement Date</t>
  </si>
  <si>
    <t>Homes (gross)</t>
  </si>
  <si>
    <t>2024/25</t>
  </si>
  <si>
    <t>2025/26</t>
  </si>
  <si>
    <t>2026/27</t>
  </si>
  <si>
    <t>2027/28</t>
  </si>
  <si>
    <t>2028/29</t>
  </si>
  <si>
    <t>2029/30</t>
  </si>
  <si>
    <t>2030/31</t>
  </si>
  <si>
    <t>2031/32</t>
  </si>
  <si>
    <t>2032/33</t>
  </si>
  <si>
    <t>2033/34</t>
  </si>
  <si>
    <t>2034/35</t>
  </si>
  <si>
    <t>2035/36</t>
  </si>
  <si>
    <t>2036/37</t>
  </si>
  <si>
    <t>2037/38</t>
  </si>
  <si>
    <t>2038/39</t>
  </si>
  <si>
    <t>2039/40</t>
  </si>
  <si>
    <t>Meets NPPF defintion of Deliverable or Developable</t>
  </si>
  <si>
    <t>2019/1969</t>
  </si>
  <si>
    <t>CoU</t>
  </si>
  <si>
    <t>37 The Parade Claygate Esher KT10 0PD</t>
  </si>
  <si>
    <t>Small site between 1 - 9 units. As more time has passed than the average 2 yrs from commencement to completion for sites of 1 - 9 units in the Borough. Expect completions within 3 yrs of base date to build in contingency in case of further delays.</t>
  </si>
  <si>
    <t>Deliverable</t>
  </si>
  <si>
    <t>2017/2405</t>
  </si>
  <si>
    <t>Land South of 54 Foxholes Weybridge Surrey KT13 0BN</t>
  </si>
  <si>
    <t>2019/2211</t>
  </si>
  <si>
    <t>Full</t>
  </si>
  <si>
    <t>Land Northwest of 215 to 217 Portsmouth Road Cobham KT11 1JR</t>
  </si>
  <si>
    <t>2018/1805</t>
  </si>
  <si>
    <t>Land Southwest of 9 Lower Sand Hills Long Ditton KT6 6RP</t>
  </si>
  <si>
    <t>2019/0398</t>
  </si>
  <si>
    <t>Full/Sub-Division</t>
  </si>
  <si>
    <t>212 Walton Road East Molesey KT8 0HR</t>
  </si>
  <si>
    <t>2021/0834</t>
  </si>
  <si>
    <t>Conv.</t>
  </si>
  <si>
    <t>Land Rear of 2 Littleheath farm Cottage Steels Lane Oxshott Leatherhead KT22 0RX</t>
  </si>
  <si>
    <t>2021/0056</t>
  </si>
  <si>
    <t>19 Dale Road Walton-On-Thames KT12 2PY</t>
  </si>
  <si>
    <t>Cala Homes schemes for 66 units, 22 units completed in 2023/24, with 44 units remaining. 
Contacted Cala Homes on 16 May 2024 who confirmed site nearing completion. Completion expected end of 2024/start of 2025.</t>
  </si>
  <si>
    <t>2016/1614
2017/1199</t>
  </si>
  <si>
    <t>Rosemary House Portsmouth Road Esher Surrey KT10 9AA</t>
  </si>
  <si>
    <t>Second and third floor extensions to create 15 additional dwellings.
Site between 10 - 20 units. As more time has passed than the average 2.5 yrs from commencement to completion for sites of 10 - 49 units in the Borough. Expect completions within 3 yrs of base date to build in contingency in case of further delays.</t>
  </si>
  <si>
    <t>2019/3228</t>
  </si>
  <si>
    <t>Land Northeast of 15 Courtlands Avenue Esher KT10 9HZ</t>
  </si>
  <si>
    <t>2018/2132</t>
  </si>
  <si>
    <t>Land to the South of Old Oak March Road Weybridge KT13 8XA</t>
  </si>
  <si>
    <t>2020/1020</t>
  </si>
  <si>
    <t>Upper Court Portsmouth Road Esher KT10 9JH</t>
  </si>
  <si>
    <t>2019/3471</t>
  </si>
  <si>
    <t>Bevendean Cottage Warren Lane Oxshott Leatherhead KT22 0SU</t>
  </si>
  <si>
    <t xml:space="preserve">Contacted agent at Porchester Estates 16 May 2024 who confirmed full completion expected by end of 2024. </t>
  </si>
  <si>
    <t>2018/0175</t>
  </si>
  <si>
    <t>Grantchester House 5 Hinchley Way Esher KT10 0BD</t>
  </si>
  <si>
    <t>2018/2263</t>
  </si>
  <si>
    <t>FUL</t>
  </si>
  <si>
    <t xml:space="preserve">Land East Of 13a Station Avenue Walton-On-Thames Surrey KT12 1NF </t>
  </si>
  <si>
    <t>Small site between 1 - 9 units. Apply average build out rate of 2 yrs to completion from commencement date.</t>
  </si>
  <si>
    <t>2019/0187</t>
  </si>
  <si>
    <t>PNP</t>
  </si>
  <si>
    <t>Warehouse 47 Thames Street Weybridge Surrey KT13 8JG</t>
  </si>
  <si>
    <t>2021/1923</t>
  </si>
  <si>
    <t>18 Heath Ridge Green Cobham KT11 2QJ</t>
  </si>
  <si>
    <t>2018/0254</t>
  </si>
  <si>
    <t>88 Hurst Road East Molesey KT8 9AH</t>
  </si>
  <si>
    <t>2020/1084</t>
  </si>
  <si>
    <t>Land adjacent to 58 The Roundway Claygate KT10 0DW</t>
  </si>
  <si>
    <t>C3</t>
  </si>
  <si>
    <t>2022/3441</t>
  </si>
  <si>
    <t>PAG/CoU</t>
  </si>
  <si>
    <t>Beacon House Beacon Mews South Road Weybridge Surrey KT13 9DZ</t>
  </si>
  <si>
    <t>2019/1258</t>
  </si>
  <si>
    <t>Nyumbani Ruxley Crescent Claygate Esher KT10 0TZ</t>
  </si>
  <si>
    <t>2020/3223</t>
  </si>
  <si>
    <t>8-14 Oatlands Drive Weybridge KT13 9JL</t>
  </si>
  <si>
    <r>
      <t>Applicant submitted s73A application 2024/0726 in March 2023 to retain juliet balcony screens. Site is nearing completion with show homes open and homes up for sale.</t>
    </r>
    <r>
      <rPr>
        <sz val="11"/>
        <color rgb="FFFF0000"/>
        <rFont val="Calibri"/>
        <family val="2"/>
        <scheme val="minor"/>
      </rPr>
      <t xml:space="preserve"> 
</t>
    </r>
    <r>
      <rPr>
        <sz val="11"/>
        <rFont val="Calibri"/>
        <family val="2"/>
        <scheme val="minor"/>
      </rPr>
      <t xml:space="preserve">Contacted agent and applicant but no response received. </t>
    </r>
    <r>
      <rPr>
        <sz val="11"/>
        <color theme="1"/>
        <rFont val="Calibri"/>
        <family val="2"/>
        <scheme val="minor"/>
      </rPr>
      <t>DM officers advised site nearing completion. Anticipate completion by 2025/26 at latest.</t>
    </r>
  </si>
  <si>
    <t>2019/1939</t>
  </si>
  <si>
    <t>41 Onslow Road Hersham Walton-On-Thames KT12 5BA</t>
  </si>
  <si>
    <t>2018/2260</t>
  </si>
  <si>
    <t>Land South of 50 Primrose Road Hersham Walton-On-Thames KT12 5JD</t>
  </si>
  <si>
    <t>2022/3830</t>
  </si>
  <si>
    <t>Tintern Court Cavendish Road Weybridge Surrey KT13 0JX</t>
  </si>
  <si>
    <t>2020/1224</t>
  </si>
  <si>
    <t>OL</t>
  </si>
  <si>
    <t>Land South of 8 Arnison Road East Molesey KT8 9JJ</t>
  </si>
  <si>
    <t>2023/0643</t>
  </si>
  <si>
    <t>Land at 90 Fairmile Lane Cobham Surrey KT11 2DA</t>
  </si>
  <si>
    <t>2022/3246</t>
  </si>
  <si>
    <t>Beech Shadows 15 Woodside Road Cobham Surrey KT11 2QR</t>
  </si>
  <si>
    <t>2022/1797</t>
  </si>
  <si>
    <t xml:space="preserve">Barn and Land at Silvermere Farm Byfleet Road Cobham Surrey KT11 1DX </t>
  </si>
  <si>
    <t>2022/0812</t>
  </si>
  <si>
    <t>Land adjacent to 15 Hall Place Drive Weybridge Surrey KT13 0AJ</t>
  </si>
  <si>
    <t>2018/0632</t>
  </si>
  <si>
    <t>Lincoln Court Old Avenue Weybridge Surrey KT13 0PH</t>
  </si>
  <si>
    <t xml:space="preserve">
Contacted agent at DHA Planning and Development on 17 May 2024 who confirmed site is complete and ready for occupation.</t>
  </si>
  <si>
    <t>2022/0942</t>
  </si>
  <si>
    <t xml:space="preserve">2 Lebanon Drive Cobham Surrey KT11 2PR </t>
  </si>
  <si>
    <t>2023/0786</t>
  </si>
  <si>
    <t>Hawthornhill Granville Road Weybridge Surrey KT13 0QG</t>
  </si>
  <si>
    <t>2020/1222</t>
  </si>
  <si>
    <t>Full/CoU</t>
  </si>
  <si>
    <t>145-149 Hersham Road Hersham Walton-On-Thames KT12 5NR</t>
  </si>
  <si>
    <t>2021/3417</t>
  </si>
  <si>
    <t>PNAA</t>
  </si>
  <si>
    <t>Auckland House New Zealand Avenue Walton-On-Thames Surrey KT12 1PL</t>
  </si>
  <si>
    <t>Walton-On-Thames</t>
  </si>
  <si>
    <t>Site between 10 - 20 units. Apply average build out rate of 2.5 yrs from commencement to completion for sites of 10 - 49 units in the Borough.</t>
  </si>
  <si>
    <t>2023/1241</t>
  </si>
  <si>
    <t xml:space="preserve">PAG </t>
  </si>
  <si>
    <t>K A D House Portsmouth Road Esher Surrey KT10 9AD</t>
  </si>
  <si>
    <t>2023/0647</t>
  </si>
  <si>
    <t>35 Onslow Road Hersham Walton-On-Thames Surrey KT12 5BA</t>
  </si>
  <si>
    <t>2022/0440</t>
  </si>
  <si>
    <t>PAM</t>
  </si>
  <si>
    <t>33 Creek Road, East Molesey, KT8 9BE</t>
  </si>
  <si>
    <t>2023/1139</t>
  </si>
  <si>
    <t>Thames Lodge 129 Thorkhill Road Thames Ditton Surrey KT7 0UN</t>
  </si>
  <si>
    <t>Thames Ditton</t>
  </si>
  <si>
    <t>2021/3517</t>
  </si>
  <si>
    <t>OLA</t>
  </si>
  <si>
    <t>Oak House 19 Queens Road Weybridge Surrey KT13 9UE</t>
  </si>
  <si>
    <t xml:space="preserve">Site allocation WEY7 allocated for 17 units in draft Local Plan. 
Site is under construction under outline PP 2021/3517 for net 10 units demolition notice submitted in March 2023. 
RMs condition 1 of 2021/3517 approved in May 2023. No other RMs to resolve. 
Discharge of all precommencement conditions confirmed. Including 5 (Material Samples) and 10 (Construction Method Statement) under 2022/3412 confirmed in Feb. 2023; 14 (Tree pre-commencement meeting) under 2023/0173 in Mar. 2023; 19 (Surface water drainage scheme) under 2023/0245 confirmed in May 2023; 21 (Secure by Design) under 2023/0483 confirmed in Jun. 2023. 
Construction able to start from Jun. 2023. 
Expect completion 2.5 yrs after commencement (winter 2025) in line with average build out rates for sites of 10 - 49 units in the Borough. </t>
  </si>
  <si>
    <t>2019/3601</t>
  </si>
  <si>
    <t>Thamesview House Felix Road Walton-On-Thames KT12 2SL</t>
  </si>
  <si>
    <t>PA Housing scheme. Contacted agent at Hill Group 16 May 2024 who confirmed completion expected between Dec. 2024 and Feb. 2025.</t>
  </si>
  <si>
    <t>2019/3430</t>
  </si>
  <si>
    <t>28 Esher Road Hersham Walton-On-Thames KT12 4LG</t>
  </si>
  <si>
    <t>2017/0419</t>
  </si>
  <si>
    <t>Site of 18 19 And 21 St Johns Drive Walton-On-Thames Surrey KT12 3NH</t>
  </si>
  <si>
    <t>2018/0244</t>
  </si>
  <si>
    <t>28-30 High Street Weybridge Surrey KT13 8AB</t>
  </si>
  <si>
    <t>2018/1933</t>
  </si>
  <si>
    <t>Oxford House Leatherhead Road Oxshott Leatherhead Surrey KT22 0ET</t>
  </si>
  <si>
    <t>2019/2005</t>
  </si>
  <si>
    <t>CoU/Full</t>
  </si>
  <si>
    <t>Units 1 &amp; 2 Hampton Court Estate Summer Road Thames Ditton KT7 0RG</t>
  </si>
  <si>
    <t xml:space="preserve">Birchgrove homes site. Construction up to roof level confirmed. Applicant submitted S73 application 2024/0172 to amend design in Jan. 2024. 
Contacted agent and developer on 22 May 2024 who confirmed all 78 units expected to be delivered in 2025/26. Additional information for outstanding conditions recently submitted to EBC and hoping to have EA comments by start of August and then discharge conditions. Also confirmed S73 application immaterial to delivery timeframe and units. </t>
  </si>
  <si>
    <t>2019/0386</t>
  </si>
  <si>
    <t>St Catherines Thames Street Weybridge KT13 8JR</t>
  </si>
  <si>
    <t>2018/0492</t>
  </si>
  <si>
    <t>28 Red Lane Claygate Esher KT10 0ES</t>
  </si>
  <si>
    <t>2019/2378</t>
  </si>
  <si>
    <t>5 Central Avenue West Molesey KT8 2QX</t>
  </si>
  <si>
    <t>Amended by 2022/3367 but units remain the same.
Small site between 1 - 9 units. Apply average build out rate of 2 yrs to completion from commencement date.</t>
  </si>
  <si>
    <t>2021/4104</t>
  </si>
  <si>
    <t>Foxholes Stokesheath Road Oxshott Leatherhead KT22 0PP</t>
  </si>
  <si>
    <t>2021/3413</t>
  </si>
  <si>
    <t>9 Water Lane Cobham KT11 2PA</t>
  </si>
  <si>
    <t>2018/3678</t>
  </si>
  <si>
    <t>1-5 Hillside Portsmouth Road Esher KT10 9LJ</t>
  </si>
  <si>
    <t>Contacted agent at Pegasus Planning on 17 May 2024 who confirmed subsequent application 2023/3173 submitted in Nov. 2023 for 38 units is what they intend to implement. If PP is not secured applicant will take it to appeal and will ultimately sell site if they fail at appeal. Agent advised that it is likely that first units on extant permission would not be delivered until 2028/2029 at earliest with an anticipated 2 year build.
Assuming July 2024 consent for 2023/3173, Applicant/Developer Beechcroft developments will exercise option and anticipate build out of scheme with first units delivered 2025/26 and completion in 2027/28.</t>
  </si>
  <si>
    <t>2019/2119</t>
  </si>
  <si>
    <t>Warling Dean 33 New Road Esher KT10 9PG</t>
  </si>
  <si>
    <t>2018/3671</t>
  </si>
  <si>
    <t>Site of 45 to 55 Waverley Road 1 and 3 Lyfield and 4 to 10 Webster Close Oxshott</t>
  </si>
  <si>
    <t>2019/1588</t>
  </si>
  <si>
    <t>Land Adjacent to 39 Charlton Avenue Hersham Walton-On-Thames KT12 5LE</t>
  </si>
  <si>
    <t>2020/2814</t>
  </si>
  <si>
    <t>The Waffrons Woodstock Lane South Chessington Surrey KT9 1UF</t>
  </si>
  <si>
    <t>C3/E</t>
  </si>
  <si>
    <t>2020/2095</t>
  </si>
  <si>
    <t>Site of Claygate House Littleworth Road Esher KT10 9PN</t>
  </si>
  <si>
    <r>
      <t xml:space="preserve">Part of wider site Claygate House. PA 2019/1047 for conversion of office floorspace to C3 completed in 2021/22 delivering 59 units. 2019/1047 related to Claygate House, the Rythe Building and Link Building along with associated car parking facilities, open space etc.
2020/2095 relates to Pavilion building, a single storey storage/garage building, areas for car parking and vehicular circulation, a swimming pool and amenity space/soft landscaping. Red line boundaries on site plans for each PP clearly show the seperation.
Shanly homes site. Construction well advanced. Sales office on site </t>
    </r>
    <r>
      <rPr>
        <sz val="11"/>
        <rFont val="Calibri"/>
        <family val="2"/>
        <scheme val="minor"/>
      </rPr>
      <t xml:space="preserve">and properties up for sale. Contacted agent 16 May 2024 who confirmed site nearing completion and ready for occupation in Oct/Nov. 2024. No completions recorded in 2023/24. </t>
    </r>
  </si>
  <si>
    <t>2021/0160</t>
  </si>
  <si>
    <t>16 Stevens Lane Claygate Esher KT10 0TE</t>
  </si>
  <si>
    <t>2022/1212</t>
  </si>
  <si>
    <t>Land Southeast of 39 Stoke Road Stoke D'Abernon Cobham Surrey KT11 3BH</t>
  </si>
  <si>
    <t>2022/0086</t>
  </si>
  <si>
    <t>PNA</t>
  </si>
  <si>
    <t>Beechcroft Manor Weybridge KT13 9NY</t>
  </si>
  <si>
    <t>2021/0395</t>
  </si>
  <si>
    <t>Two Oaks Castleview Road Weybridge KT13 9AA</t>
  </si>
  <si>
    <t>2023/0177</t>
  </si>
  <si>
    <t>41 Riverside Road Hersham Walton-On-Thames Surrey KT12 4PH</t>
  </si>
  <si>
    <t>2023/0149</t>
  </si>
  <si>
    <t>Blue Barn Farm Blue Barn Lane Weybridge Surrey KT13 0NH</t>
  </si>
  <si>
    <t>2019/2569</t>
  </si>
  <si>
    <t>412 Walton Road West Molesey KT8 2JG</t>
  </si>
  <si>
    <t>Rushmon Homes site. Construction started on site in June 2023 with construction on 26 
AH units in Block A starting in Oct. 2023. 
Contacted Rushmon Homes who confirmed completion of Block A of 26 AH units which have been handed over to PA Housing. Commencement of Block B with 24 units expected in Nov. 2024</t>
  </si>
  <si>
    <t>2018/0160</t>
  </si>
  <si>
    <t>Conv</t>
  </si>
  <si>
    <t>16 Monument Green Weybridge KT13 8QT</t>
  </si>
  <si>
    <t>2019/2670</t>
  </si>
  <si>
    <t>Land to Rear of 41 Oatlands Chase Weybridge KT13 9RP</t>
  </si>
  <si>
    <t>2020/2614</t>
  </si>
  <si>
    <t>106 Walton Road East Molesey KT8 0HP</t>
  </si>
  <si>
    <t>2021/3596</t>
  </si>
  <si>
    <t>PNMA</t>
  </si>
  <si>
    <t>6 AC Court High Street Thames Ditton KT7 0SR</t>
  </si>
  <si>
    <t>2020/3048</t>
  </si>
  <si>
    <t>1 Portsmouth Avenue Thames Ditton KT7 0RW</t>
  </si>
  <si>
    <t>2019/3494</t>
  </si>
  <si>
    <t>Horsley Bungalow Old Avenue Weybridge KT13 0PS</t>
  </si>
  <si>
    <t>2021/2127</t>
  </si>
  <si>
    <t>Linbridge Oatlands Avenue Weybridge KT13 9TR</t>
  </si>
  <si>
    <t>2021/3946</t>
  </si>
  <si>
    <t>Land West of 1 to 3 High Street and Trenchard Arlidge Oakshade Road Oxshott Leatherhead Surrey KT22 0JU</t>
  </si>
  <si>
    <t xml:space="preserve">Unreliable commencement date recorded. Expect completions within 3 yrs of base date due to uncertainty around start date.
</t>
  </si>
  <si>
    <t>2022/3676</t>
  </si>
  <si>
    <t>Tall Trees Four Acres Cobham Surrey KT11 2EB</t>
  </si>
  <si>
    <t>2019/2469</t>
  </si>
  <si>
    <t>32 Green Lane Cobham KT11 2NN</t>
  </si>
  <si>
    <t>2022/2376</t>
  </si>
  <si>
    <t>4 Fernhill Oxshott Leatherhead Surrey KT22 0JH</t>
  </si>
  <si>
    <t xml:space="preserve">Site allocation COS7 allocated for 5 units in draft Local Plan.
S73 application for variation of condition 2 (approved plans) of PP 2022/2376 submitted in Feb. 2024. Decision target date 01 May 2024.
Deed of variation of PP 2022/2376 to amend the Section 106 Early and Late Review Mechanism for AH submitted in April 2024. Target decision date 18 Jun. 2024.
Expect completion 2 yrs after commencement (Nov 2025) in line with average build out rates for sites of 1 - 9 units in the Borough. </t>
  </si>
  <si>
    <t>2020/0145</t>
  </si>
  <si>
    <t>Admiral Rodney House 17 Church Street Walton-On-Thames Surrey KT12 2QT</t>
  </si>
  <si>
    <t>2021/0862</t>
  </si>
  <si>
    <t>PNM</t>
  </si>
  <si>
    <t>5 High Street Esher KT10 9RL</t>
  </si>
  <si>
    <t>2019/2309</t>
  </si>
  <si>
    <t>9 Leigh Court Close Cobham KT11 2HT</t>
  </si>
  <si>
    <t>2019/1813</t>
  </si>
  <si>
    <t>The Royal Cambridge Home, 82-84 Hurst Road East Molesey KT8 9AH (C2)</t>
  </si>
  <si>
    <t>PP 2019/1813 granted for 60 bed extra care (C3) and 32 bed car home (C2). 32 bed care home not self contained therefore counted at a rate of 1:0.5 giving 16 units. 28 existing care home rooms at 1:0.5 gives 14 units. Therefore net of 2 units associated with care home component of scheme.
Contacted agent at Verve Planning on 17 May 2024 who confirmed phase 1 (the C2 care home complenet) due for completion end of July 2024.</t>
  </si>
  <si>
    <t>2021/4359</t>
  </si>
  <si>
    <t>Land to rear of 38 and 41 Twinoaks Cobham Surrey KT11 2QP</t>
  </si>
  <si>
    <t>2022/2631, 2023/2396</t>
  </si>
  <si>
    <t>Land West of 9 Cricket Way Weybridge Surrey KT13 9LP</t>
  </si>
  <si>
    <t>Site allocation WEY11 allocated for 20 units in draft Local Plan.
Expect completion 2 yrs after commencement (Feb. 2026) in line with average build out rates for sites of 1 - 9 units in the Borough.</t>
  </si>
  <si>
    <t>2019/0792</t>
  </si>
  <si>
    <t>1 Green Lane Cobham KT11 2NN</t>
  </si>
  <si>
    <t>2017/3397</t>
  </si>
  <si>
    <t>55 Weston Avenue West Molesey KT8 1RG</t>
  </si>
  <si>
    <t>2018/2520</t>
  </si>
  <si>
    <t>Elmer Dene 95 Queens Road Hersham Walton-On-Thames Surrey KT12 5LA</t>
  </si>
  <si>
    <t>2018/3193</t>
  </si>
  <si>
    <t>70 Baker Street Weybridge Surrey KT13 8AL</t>
  </si>
  <si>
    <t>2022/1998
2021/2764</t>
  </si>
  <si>
    <t>16 Sandy Lane Walton-on-Thames Surrey KT12 2EQ</t>
  </si>
  <si>
    <t xml:space="preserve">Site allocation WOT8 allocated for 7 units in draft Local Plan. 
Discharge of condition 3 (Material Samples), 6 (Electric Vehicle Charging), 7 (Construction Transport Management Plan) and 8 (Potential Land Contamination) of 2021/2764 under 2022/2040 confirmed in Sep. 2022; conditon 6 (Electric vehicle charging) 7 (Construction management plan) 8 (Potential land contamination) and 9 (Landscaping scheme) of 2022/1998 under 2022/3745 confirmed in part / refused in part in Mar. 2023. 
S73 application for variation of Condition 2 (Approved plans) of 2022/1998 granted in Mar. 2023. 
NMA to PP 2022/3688 granted in May 2024. 
Deed of variation to remove the Early and Late Review Mechanism for Viability from PP 2022/2388 submitted April 2024. Decision target date Jun. 2024. 
Expect completion 2 yrs after commencement (Oct. 2024) in line with average build out rates for sites of 1 - 9 units in the Borough. </t>
  </si>
  <si>
    <t>2019/0575</t>
  </si>
  <si>
    <t>Land East of 82 Island Farm Road West Molesey KT8 2LQ</t>
  </si>
  <si>
    <t>2020/2626</t>
  </si>
  <si>
    <t>FUL/CoU</t>
  </si>
  <si>
    <t>Administration Block Octagon Road Whiteley Village Hersham Walton-On-Thames Surrey KT12 4EG</t>
  </si>
  <si>
    <t>2023/2311</t>
  </si>
  <si>
    <t>COU</t>
  </si>
  <si>
    <t>63 Bridge Road East Molesey Surrey KT8 9ER</t>
  </si>
  <si>
    <t>2021/2254</t>
  </si>
  <si>
    <t>Copsem Manor 50 Copsem Lane Esher Surrey KT10 9HJ</t>
  </si>
  <si>
    <t>2021/4194</t>
  </si>
  <si>
    <t>142 High Street Esher Surrey KT10 9QJ</t>
  </si>
  <si>
    <t>6 units reflects amendment 2023/0491.
Small site between 1 - 9 units. Apply average build out rate of 2 yrs to completion from commencement date.</t>
  </si>
  <si>
    <t>2021/1431</t>
  </si>
  <si>
    <t>5 Hinchley Way Esher Surrey KT10 0BD</t>
  </si>
  <si>
    <t xml:space="preserve">Site allocation D4 allocated for 6 units in draft Local Plan. 
Expect completion 2 yrs after commencement (April 2025) in line with average build out rates for sites of 1 - 9 units in the Borough. </t>
  </si>
  <si>
    <t>2023/1791</t>
  </si>
  <si>
    <t>AC Court Unit 7 7 High Street Thames Ditton KT7 0SR</t>
  </si>
  <si>
    <t>2020/1243</t>
  </si>
  <si>
    <t>Sub-Division</t>
  </si>
  <si>
    <t>The Lodge 29A Palace Road East Molesey KT8 9DJ</t>
  </si>
  <si>
    <t>2019/3163</t>
  </si>
  <si>
    <t>Garage Block Ikona Court Weybridge</t>
  </si>
  <si>
    <t>2021/3269</t>
  </si>
  <si>
    <t>Cold Norton Farm Ockham Lane Cobham Surrey KT11 1LW</t>
  </si>
  <si>
    <t>2021/4404</t>
  </si>
  <si>
    <t>FULL</t>
  </si>
  <si>
    <t>39 Charlton Avenue Hersham Walton-On-Thames Surrey KT12 5LE</t>
  </si>
  <si>
    <t>2020/1795</t>
  </si>
  <si>
    <t>Merrywood Weston Green Thames Ditton KT7 0JZ</t>
  </si>
  <si>
    <t xml:space="preserve">Developer Sigma Homes Group contacted 17 May 2024 who confirmed construction nearing completion. First homes occupied in April 2024. Next phase of occupations in June/July 2024 with full completion and handover/completion of housing association block also expected by end of July 2024.  </t>
  </si>
  <si>
    <t>2021/1399</t>
  </si>
  <si>
    <t>Outline</t>
  </si>
  <si>
    <t>Heath Lodge St Georges Avenue Weybridge Surrey KT13 0DA</t>
  </si>
  <si>
    <t xml:space="preserve">Site allocation WEY9 allocated for 2 units in draft Local Plan.
Applicant - Surrey Rest Homes Limited. Contacted agent at Union Arch 15 May 2024 who confirmed scheme is implemented and nearing completion with just internal fit out to complete. Completion anticipated by Sep. 2024. </t>
  </si>
  <si>
    <t>2021/0183</t>
  </si>
  <si>
    <t>Land at Downside Road Cobham KT11  3LY</t>
  </si>
  <si>
    <r>
      <rPr>
        <sz val="11"/>
        <color rgb="FF000000"/>
        <rFont val="Calibri"/>
        <family val="2"/>
        <scheme val="minor"/>
      </rPr>
      <t>Site under construction confirmed March 2024. Applicant has submitted several subsequent s73 applications. NMA 2024/0543 submitted in Feb. 2024 allow the site to be developed in two phases. Phasing Layout Plan indicates Phase 1 to deliver 15 units (8 of which are AH) with Phase 2 to deliver 12 units (3 of which are AH). Construction on Phase 1 of 15 units confirmed March 2024. 
Contacted applicant and agent but no response recieved.</t>
    </r>
    <r>
      <rPr>
        <sz val="11"/>
        <color rgb="FFFF0000"/>
        <rFont val="Calibri"/>
        <family val="2"/>
        <scheme val="minor"/>
      </rPr>
      <t xml:space="preserve"> </t>
    </r>
    <r>
      <rPr>
        <sz val="11"/>
        <color rgb="FF000000"/>
        <rFont val="Calibri"/>
        <family val="2"/>
        <scheme val="minor"/>
      </rPr>
      <t>Apply phasing of two blocks indicated by applicant and anticipate completion 2.5 yrs from commencement (Autumn/Winterr 2026).</t>
    </r>
  </si>
  <si>
    <t>Expiry Date</t>
  </si>
  <si>
    <t>2021/0766</t>
  </si>
  <si>
    <t>LDCP</t>
  </si>
  <si>
    <t>27B High Street Weybridge KT13 9AX</t>
  </si>
  <si>
    <t>Small site between 1 - 9 units. Apply average build out rate of 1 yr to commencement and 3 yrs to completion from decision date.</t>
  </si>
  <si>
    <t>2020/1218</t>
  </si>
  <si>
    <t>11 St Marys Long Ditton KT6 5EU</t>
  </si>
  <si>
    <t>2020/1708</t>
  </si>
  <si>
    <t>20 The Drive Cobham KT11 2JQ</t>
  </si>
  <si>
    <t>2020/0749</t>
  </si>
  <si>
    <t>31 Hurstfield Road West Molesey KT8 1QU</t>
  </si>
  <si>
    <t>2021/0290</t>
  </si>
  <si>
    <t>4 Churchfield Road Walton-On-Thames KT12 2TF</t>
  </si>
  <si>
    <t>2021/2078</t>
  </si>
  <si>
    <t>9 Esher Road Hersham Walton-On-Thames KT12 4JZ</t>
  </si>
  <si>
    <t>2020/1306</t>
  </si>
  <si>
    <t>37 Rectory Lane Long Ditton Surbiton KT6 5HP</t>
  </si>
  <si>
    <t>2019/2416</t>
  </si>
  <si>
    <t>Willow Cottage Ridgeway Close Oxshott Leatherhead KT22 0LQ</t>
  </si>
  <si>
    <t>2021/1552</t>
  </si>
  <si>
    <t>85 Queens Road Weybridge KT13 9UQ</t>
  </si>
  <si>
    <t>2020/1149</t>
  </si>
  <si>
    <t>8 Holtwood Road Oxshott KT22 0QJ</t>
  </si>
  <si>
    <t>2021/0826</t>
  </si>
  <si>
    <t>360 Walton Road West Molesey KT8 2JE</t>
  </si>
  <si>
    <t>2021/2043</t>
  </si>
  <si>
    <t>PNO</t>
  </si>
  <si>
    <t>Unit C St Georges Business Park Brooklands Road Weybridge KT13 0TS</t>
  </si>
  <si>
    <t xml:space="preserve">Unlikely to be implemented, will lapse in Oct. 2024. Applicant has not made progress with discharge of conditions and lodged appeal in Jan. 2024 against refusal of 2023/2170 for 10 houses and 43 apartments on site is included within - St Georges Business Park.
The Council has argued in the Inquiry that applicant does not have enough time to implement the PA and does not intend to, having submitted 4 new applications for PA, including 2024/1305, 2024/1306, 2024/1307 and 2024/1309, which would superseed the existing PAs.
However, non-implementation discount of 10% applied to small sites will reflect this. 
Contacted agent at Newsteer in May 2024 but no response received. </t>
  </si>
  <si>
    <t>2020/2562</t>
  </si>
  <si>
    <t>Garage Block West of 11 Arran Way Esher KT10 8BE</t>
  </si>
  <si>
    <t>2020/2563</t>
  </si>
  <si>
    <t>Garage Block North of 47 and West of 49 Douglas Road Esher KT10 8BA</t>
  </si>
  <si>
    <t>2020/2096</t>
  </si>
  <si>
    <t>White Lodge Hogshill Lane Cobham KT11 2AL</t>
  </si>
  <si>
    <t>2020/2608</t>
  </si>
  <si>
    <t>Garage Block South of 33 to 45 The Roundway Claygate Esher KT10 0DP</t>
  </si>
  <si>
    <t>2021/0202</t>
  </si>
  <si>
    <t>Waterside Hampton Court Way East Molesey</t>
  </si>
  <si>
    <t>2021/0201</t>
  </si>
  <si>
    <t>16 Lakeside Drive Esher KT10 9EZ</t>
  </si>
  <si>
    <t>2020/1629</t>
  </si>
  <si>
    <t>Garage Block South of 2 and 4 Wyndham Avenue Cobham KT11 1AT</t>
  </si>
  <si>
    <t xml:space="preserve">Site allocation COS3 allocated for 4 units in the draft Local Plan.
No subsequent applications submitted.
Expect completion 3 yrs after decision date (March 2025) in line with average build out rates for sites of 1 - 9 units in the Borough. </t>
  </si>
  <si>
    <t>2020/3499</t>
  </si>
  <si>
    <t>Garages and playground to the side and rear of 61- 69 Rodney Road 24-30 Ambleside Avenue 10-12 Edgehill Court and Flats 7- 11 12-14 St Johns Drive Surrey</t>
  </si>
  <si>
    <t>2022/0653</t>
  </si>
  <si>
    <t>20 New Road Esher Surrey KT10 9PG</t>
  </si>
  <si>
    <t>2022/1239</t>
  </si>
  <si>
    <t>PAF</t>
  </si>
  <si>
    <t>1-15 Hillbrook Gardens Weybridge KT13 0SP</t>
  </si>
  <si>
    <t>2020/1932</t>
  </si>
  <si>
    <t>187A Cottimore Lane Walton-On-Thames Surrey KT12 2BX</t>
  </si>
  <si>
    <t>2021/4341</t>
  </si>
  <si>
    <t>32-34 High Street Walton-On-Thames Surrey KT12 1BZ</t>
  </si>
  <si>
    <t>C3/ HMO</t>
  </si>
  <si>
    <t>2021/3072</t>
  </si>
  <si>
    <t>363 to 367 Molesey Road Walton-On-Thames Surrey KT12 3PF</t>
  </si>
  <si>
    <t>2020/2500</t>
  </si>
  <si>
    <t>Garages along Foxwarren to the rear of 115-125 Covert Road Claygate Esher Surrey</t>
  </si>
  <si>
    <t>2020/2107</t>
  </si>
  <si>
    <t>111 Hersham Road Walton-On-Thames Surrey KT12 1RN</t>
  </si>
  <si>
    <t>2021/2962</t>
  </si>
  <si>
    <t>Land Southwest of Arenella Mountview Road Claygate Esher
Surrey KT10 0UD</t>
  </si>
  <si>
    <t>2021/3663</t>
  </si>
  <si>
    <t>102-106 High Street Esher Surrey KT10 9QJ</t>
  </si>
  <si>
    <t>2020/1628</t>
  </si>
  <si>
    <t>13 Garages to the rear of 27 and 27a Wyndham Avenue Cobham</t>
  </si>
  <si>
    <t>2022/0698</t>
  </si>
  <si>
    <t>Land South of, 3 Southwood Manor Farm Burhill Road Hersham Surrey KT12 4BJ</t>
  </si>
  <si>
    <t>2020/1613</t>
  </si>
  <si>
    <t>Garages to the rear of 132-152 Tartar Road Cobham Surrey</t>
  </si>
  <si>
    <t>2022/2815</t>
  </si>
  <si>
    <t>244 Walton Road, West Molesey, KT8 2HT</t>
  </si>
  <si>
    <t>2022/2491</t>
  </si>
  <si>
    <t>PDT</t>
  </si>
  <si>
    <t>23-27 High Street Cobham Surrey KT11 3DH</t>
  </si>
  <si>
    <t>Not a duplicate of 2022/1231. PA for additional storey on existing building. 
Small site between 1 - 9 units. Apply average build out rate of 1 yr to commencement and 3 yrs to completion from decision date.</t>
  </si>
  <si>
    <t>2022/3231</t>
  </si>
  <si>
    <t>55 - 57 Bridge Road East Molesey Surrey KT8 9ER</t>
  </si>
  <si>
    <t>2021/4263</t>
  </si>
  <si>
    <t>6 Snellings Road Hersham Walton-On-Thames Surrey KT12 5JG</t>
  </si>
  <si>
    <t>2022/2129</t>
  </si>
  <si>
    <t>58A High Street Walton-on-Thames Surrey KT12 1BY</t>
  </si>
  <si>
    <t>2022/3795</t>
  </si>
  <si>
    <t xml:space="preserve">254 Walton Road West Molesey Surrey KT8 2HT </t>
  </si>
  <si>
    <t>2022/2339</t>
  </si>
  <si>
    <t>32 Hersham Road Walton-On-Thames Surrey KT12 1UX</t>
  </si>
  <si>
    <t>2022/0441</t>
  </si>
  <si>
    <t>Land North West of Campbell Cottage &amp; 1 Beacon Mews South Road Weybridge Surrey KT13 9DZ</t>
  </si>
  <si>
    <t>2020/3003</t>
  </si>
  <si>
    <t>Garage block North of 54 and West of 52 Belvedere Gardens
West Molesey Surrey KT8 2TD</t>
  </si>
  <si>
    <t xml:space="preserve">Site allocation MOL5 allocated for 4 units in draft Local Plan.
No subsequent application submitted. 
Expect completion 3 yrs after decision date (Mar. 2026) in line with average build out rates for sites of 1 - 9 units in the Borough. </t>
  </si>
  <si>
    <t>2022/1342</t>
  </si>
  <si>
    <t>4A Palace Road East Molesey Surrey KT8 9DL</t>
  </si>
  <si>
    <t>2020/1627</t>
  </si>
  <si>
    <t>Lock Up Garages Waverley Road Oxshott</t>
  </si>
  <si>
    <t xml:space="preserve">Site allocation COS5 allocated for 6 units in the draft Local Plan.
No subsequent applications submitted.
Expect completion 3 yrs after decision date (Nov. 2025) in line with average build out rates for sites of 1 - 9 units in the Borough. </t>
  </si>
  <si>
    <t>2020/0582</t>
  </si>
  <si>
    <t>Claremont House, 34 Molesey Road, Hersham, KT12-4RQ</t>
  </si>
  <si>
    <t>2020/3350</t>
  </si>
  <si>
    <t>4 and 4A Castleview Road Weybridge KT13 9AB</t>
  </si>
  <si>
    <t>2021/0114</t>
  </si>
  <si>
    <t>Fairmile Farm Cottage Denby Road Cobham KT11 1JY</t>
  </si>
  <si>
    <t>2021/3769</t>
  </si>
  <si>
    <t>Southlands 40 Queens Road Weybridge Surrey KT13 0AR</t>
  </si>
  <si>
    <t>2021/1928</t>
  </si>
  <si>
    <t>143 Molesey Avenue,West Molesey, KT8 2RY</t>
  </si>
  <si>
    <t>2022/3286</t>
  </si>
  <si>
    <t>1 and 2 High Street Oxshott Leatherhead Surrey KT22 0JN</t>
  </si>
  <si>
    <t>2020/2566</t>
  </si>
  <si>
    <t>Garages North of 37 to 43 Blair Avenue Esher Surrey</t>
  </si>
  <si>
    <t xml:space="preserve">Site allocation D11 allocated for 4 units in the draft Local Plan.
No subsequent application submitted.
Expect completion 3 yrs after decision date (May 2026) in line with average build out rates for sites of 1 - 9 units in the Borough. </t>
  </si>
  <si>
    <t>2022/2816</t>
  </si>
  <si>
    <t>Land to the East of 40 Oatlands Chase Weybridge Surrey KT13 9RT</t>
  </si>
  <si>
    <t>2020/1626</t>
  </si>
  <si>
    <t>Garage Block between 46 -48 Middleton Road Downside Cobham Surrey KT11 3NR</t>
  </si>
  <si>
    <t xml:space="preserve">Site allocation COS10 allocated for 3 units in draft Local Plan.
No subsequent applications submitted. 
Expected to complete 3 yrs after decision date (June 2026) in line with average build out rates for sites of 1 - 9 units in the Borough. </t>
  </si>
  <si>
    <t>2021/3348</t>
  </si>
  <si>
    <t>Cedar House Mill Road Cobham Surrey KT11 3AL</t>
  </si>
  <si>
    <t xml:space="preserve">Site allocation COS1 allocated for 7 units. 
No subsequent applications submitted. 
Expected to commence 1 yrs after decision date (Jun. 2024), with completion 3 yrs after decision date (Jun. 2026) in line with average build out rates for sites of 1 - 9 units in the Borough. </t>
  </si>
  <si>
    <t>2022/3724</t>
  </si>
  <si>
    <t>Land Southwest of Grace Land Molember Road East Molesey Surrey KT8 9NH</t>
  </si>
  <si>
    <t>2023/1124</t>
  </si>
  <si>
    <t>516 Walton Road West Molesey Surrey KT8 2QF</t>
  </si>
  <si>
    <t>2023/0807</t>
  </si>
  <si>
    <t>Bridge House 72 Bridge Road East Molesey Surrey KT8 9HF</t>
  </si>
  <si>
    <t>2022/1672</t>
  </si>
  <si>
    <t>Holly Lodge 68 Stoke Road Stoke D'Abernon Cobham Surrey KT11 3PX</t>
  </si>
  <si>
    <t>2023/1242</t>
  </si>
  <si>
    <t>25-27 High Street Esher Surrey KT10 9RL</t>
  </si>
  <si>
    <t>2022/1400</t>
  </si>
  <si>
    <t>Garage Block Bennett Close Cobham Surrey KT11 1AJ</t>
  </si>
  <si>
    <t>Site allocation COS11 allocated for 4 units in the draft Local Plan.
No subsequent applications submitted. 
Expect completion 3 yrs after decision date (July 2026) in line with average build out rates for sites of 1 - 9 units in the Borough.</t>
  </si>
  <si>
    <t>2022/1260</t>
  </si>
  <si>
    <t>27 High Street Thames Ditton Surrey KT7 0SD</t>
  </si>
  <si>
    <t>2021/1690</t>
  </si>
  <si>
    <t>52 Manor Road South Esher Surrey KT10 0QQ</t>
  </si>
  <si>
    <t>2022/2378</t>
  </si>
  <si>
    <t>5 Bridge Road East Molesey Surrey KT8 9EU</t>
  </si>
  <si>
    <t>2023/1871</t>
  </si>
  <si>
    <t>Flat 96 Terrace Road Walton-On-Thames Surrey KT12 2DT</t>
  </si>
  <si>
    <t>2022/1215</t>
  </si>
  <si>
    <t>71 A High Street Walton-on-Thames Surrey KT12 1DN</t>
  </si>
  <si>
    <t>2023/0889</t>
  </si>
  <si>
    <t>4 Queens Road Hersham Walton-On-Thames Surrey KT12 5LS</t>
  </si>
  <si>
    <t>2023/1184</t>
  </si>
  <si>
    <t>49 and 50 High Street Oxshott Leatherhead Surrey KT22 0JP</t>
  </si>
  <si>
    <t>2023/2091</t>
  </si>
  <si>
    <t>103 Ashley Road Walton-On-Thames Surrey KT12 1HL</t>
  </si>
  <si>
    <t>2023/2327</t>
  </si>
  <si>
    <t>133A Hersham Road Walton-On-Thames Surrey KT12 1RW</t>
  </si>
  <si>
    <t>2021/2350</t>
  </si>
  <si>
    <t>44 Octagon Road Whiteley Village Hersham Walton-On-Thames Surrey KT12 4EA</t>
  </si>
  <si>
    <t>2023/2417</t>
  </si>
  <si>
    <t>30 Monument Green Weybridge Surrey KT13 8QW</t>
  </si>
  <si>
    <t>2023/1792</t>
  </si>
  <si>
    <t xml:space="preserve">Land West Of, 18 Riverside Road Hersham Walton-On-Thames Surrey KT12 4PE </t>
  </si>
  <si>
    <t>2023/2361</t>
  </si>
  <si>
    <t>6 Baker Street Weybridge Surrey KT13 8AU</t>
  </si>
  <si>
    <t>2023/2526</t>
  </si>
  <si>
    <t>13 Sidney Road Walton-On-Thames Surrey KT12 2NA</t>
  </si>
  <si>
    <t>2023/0787</t>
  </si>
  <si>
    <t>1A Locke King Road Weybridge Surrey KT13 0SY</t>
  </si>
  <si>
    <t>2023/1043</t>
  </si>
  <si>
    <t>6 Pine Grove Weybridge Surrey KT13 9AX</t>
  </si>
  <si>
    <t>2023/1884</t>
  </si>
  <si>
    <t>28 Green Lane Hersham Walton-On-Thames Surrey KT12 5HD</t>
  </si>
  <si>
    <t>2023/0145</t>
  </si>
  <si>
    <t>Conifers Old Avenue Weybridge Surrey KT13 0QD</t>
  </si>
  <si>
    <t>2023/1123</t>
  </si>
  <si>
    <t>92 Thorkhill Road Thames Ditton Surrey KT7 0UQ</t>
  </si>
  <si>
    <t>2022/2847</t>
  </si>
  <si>
    <t>37 and 39 Queens Road Hersham Walton-on-Thames Surrey KT12 5NE</t>
  </si>
  <si>
    <t>2023/0304</t>
  </si>
  <si>
    <t>Land rear of 90 Esher Road East Molesey KT8 0AG</t>
  </si>
  <si>
    <t>2023/0453</t>
  </si>
  <si>
    <t>20 Effingham Road, Long Ditton, Surbiton, KT6 5JY</t>
  </si>
  <si>
    <t>2022/2811</t>
  </si>
  <si>
    <t>Ambleside, 3, The Spinney, Queens Drive, Oxshott, Leatherhead, KT22 0PL</t>
  </si>
  <si>
    <t xml:space="preserve">Site allocation COS20 allocated for 8 units in draft Local Plan.
No subsequent applications submitted. 
Expect completion 3 yrs after decision date (May 2027) in line with average build out rates for sites of 1 - 9 units in the Borough. </t>
  </si>
  <si>
    <t>2022/0439</t>
  </si>
  <si>
    <t>29-31 Creek Road East Molesey Surrey KT8 9BE</t>
  </si>
  <si>
    <t>2023/2998</t>
  </si>
  <si>
    <t>PA</t>
  </si>
  <si>
    <t>Holmesdale Bridgewater Road Weybridge Surrey KT13 0EG</t>
  </si>
  <si>
    <t>2023/3416</t>
  </si>
  <si>
    <t>8A High Street Esher Surrey KT10 9RT</t>
  </si>
  <si>
    <t>2023/2366</t>
  </si>
  <si>
    <t>19 Old Esher Road Hersham Walton-On-Thames Surrey KT12 4LA</t>
  </si>
  <si>
    <t>2023/2698</t>
  </si>
  <si>
    <t>40 Fleetside West Molesey Surrey KT8 2NF</t>
  </si>
  <si>
    <t>2023/0291</t>
  </si>
  <si>
    <t>270 Brooklands Road, Weybridge, Surrey, KT13 0QX</t>
  </si>
  <si>
    <t>2023/2776</t>
  </si>
  <si>
    <t xml:space="preserve">Full </t>
  </si>
  <si>
    <t>35 New Road, Esher, KT10 9DW</t>
  </si>
  <si>
    <t xml:space="preserve">Site allocation ESH5 and allocated for 5 units in draft Local Plan.
Applicant progressing with discharge of conditions under 2024/1081 submitted in Apr. 2024. 
Expect completion 3 yrs after decision date (Jan. 2027) in line with average build out rates for sites of 1 - 9 units in the Borough. 
Site considered deliverable but will come forward as windfall development. </t>
  </si>
  <si>
    <t>2020/2176</t>
  </si>
  <si>
    <t>Greenways 46 Copsem Lane Esher KT10 9HJ</t>
  </si>
  <si>
    <t>Applicant has not made progress with discharge of conditons. Contacted agent at Urban Matrix in May 2024 but no response received. 
Subsequent outline application submitted for care home use (C2) and 2 semi-detached homes (C3) 2022/3822 was refused in March 2023. Expiration of 2020/2176 in Aug. 2024. Suggests unlikely to implement.</t>
  </si>
  <si>
    <t>2021/2579</t>
  </si>
  <si>
    <t>Beechwood Court Station Avenue Walton-On-Thames KT12 1LT</t>
  </si>
  <si>
    <t xml:space="preserve">Site between 10 - 20 units. Apply average build out rate of 3 yrs to completion from decision date in line with average build out rates for sites of 10 - 49 units in the Borough. </t>
  </si>
  <si>
    <t>2021/2591</t>
  </si>
  <si>
    <t>Walton Lodge Bridge Street Walton-On-Thames KT12 1BT</t>
  </si>
  <si>
    <t>Contacted agent Montague Evans in May 2024 but no response recieved. Applicant submitted subsequent pre-app 2022/1160 for 51 units in 2022. Pre-app indicates intention to develop site but likely at higher density than extant PP which is due to expire in Sep. 2024. No progress made with discharge of conditions however, a subsequent application for PA was submitted to the Council w/c 20 May 2024 that seeks to renew the current PA that will expire in Sept. 2021.
Site may still be deliverable if the replacement PA is approved in 2024 could anticipate completion 3 yrs later under the replacement PA by the end of 2027 in line with the average build out rates for sites of 10 - 20 units in the Borough.</t>
  </si>
  <si>
    <t>2021/2625</t>
  </si>
  <si>
    <t>Idis House Churchfield Road Weybridge KT13 8DB</t>
  </si>
  <si>
    <t>Applicant has not made progress with discharge of conditons. Expiration in Sep. 2024. Contacted agent in May 2024 but no response received. No subsequent applications received. Suggests unlikely to implement.</t>
  </si>
  <si>
    <t>2021/1950</t>
  </si>
  <si>
    <t>Building C 207 Brooklands Road Elder House Weybridge KT13 0RH</t>
  </si>
  <si>
    <t xml:space="preserve">Unlikely to be implemented, will lapse in Oct. 2024. Applicant has not made progress with discharge of conditions and lodged appeal in Jan. 2024 against refusal of 2023/2170 for 10 houses and 43 apartments on site is included within - St Georges Business Park.
Site may still be deliverable as applicant has submitted 4 new applications for PA, including 2024/1305, 2024/1306, 2024/1307 and 2024/1309, which would replace the existing PAs that are about to expire. However, as of the 2024/25 base date PA will expire. 
If the replacement PA is approved in 2024 could anticipate completion 3 yrs later under the replacement PA by the end of 2027 in line with the average build out rates for sites of 10 - 20 units in the Borough.
Contacted agent at Newsteer in May 2024 but no response received. </t>
  </si>
  <si>
    <t>2021/2807</t>
  </si>
  <si>
    <t>241 Brooklands Road Weybridge KT13 0RH- Building D</t>
  </si>
  <si>
    <t xml:space="preserve">Unlikely to be implemented, will lapse in Oct. 2024. Applicant has not made progress with discharge of conditions and lodged appeal in Jan. 2024 against refusal of 2023/2170 for 10 houses and 43 apartments on site is included within - St Georges Business Park.
Site may still be deliverable as applicant has submitted 4 new applications for PA, including 2024/1305, 2024/1306, 2024/1307 and 2024/1309, which would replace the existing PAs that are about to expire. However, as of the 2024/25 base date PA will expire.
If the replacement PA is approved in 2024 could anticipate completion 3 yrs later under the replacement PA by the end of 2027 in line with the average build out rates for sites of 10 - 20 units in the Borough.
Contacted agent at Newsteer in May 2024 but no response received. </t>
  </si>
  <si>
    <t>2021/2808</t>
  </si>
  <si>
    <t>243 Brooklands Road Weybridge KT13 0RH- Building E</t>
  </si>
  <si>
    <t>The Royal Cambridge Home, 82-84 Hurst Road East Molesey KT8 9AH (C3)</t>
  </si>
  <si>
    <t>2019/1813 - PP granted for 60 bed extra care (C3) and 32 bed car home (C2). 32 bed care home component of scheme is under construction. 60 bed extra care facility will provide self contained units therefore counted at rate of 1:1.
Condition 21 Parking discharged under 2024/0468 in April 2024.
Contacted agent at Verve Planning on 17 May 2024 who confirmed phase 1 (the C2 care home component) due for completion end of July 2024. Phase 2 (C3 extra care component)  contractors are moving into site and setting up facilities by end Aug 2024, anticipate commencement by Sep. 2024, with completion in summer 2026. Discharge of pre-commencement conditions due to be submitted in coming weeks.
Apply average build out rate of 20 dpa for sites of 50 - 99 units from Lichfields Start to Finish (Third Edition).</t>
  </si>
  <si>
    <t>2021/0092</t>
  </si>
  <si>
    <t>7 Ashley Road Walton-on-Thames KT12 1HY</t>
  </si>
  <si>
    <t>2021/2698</t>
  </si>
  <si>
    <t>6 The Heights Weybridge Surrey KT13 0XP</t>
  </si>
  <si>
    <t>Discharge of conditions confirmed in Nov. 2022 under 2022/2576 but no work started on site. Applicant came in for pre-app for C2 use in 2023. Contacted agent at Quod in May 2024 but no response received. PP can be implemented up to April 2025. Apply average build out rate of 2.5 yrs from commencement to completion (end of 2027) for sites of 10 - 49 units in the Borough.</t>
  </si>
  <si>
    <t>2022/1231</t>
  </si>
  <si>
    <t xml:space="preserve">PA Housing scheme for change of use of existing commerical building. Site between 10 - 20 units. Apply average build out rate of 3 yrs to completion from decision date in line with average build out rates for sites of 10 - 49 units in the Borough. </t>
  </si>
  <si>
    <t>2021/1791</t>
  </si>
  <si>
    <t>45 More Lane Esher Surrey KT10 8AP</t>
  </si>
  <si>
    <t>Site allocation ESH11 allocated for 25 units in draft Local Plan.
S73 application for variation of condition 2 approved plans of 2021/1791 granted PP under 2022/2392 in Feb. 2023. Second S73 for variation of condition 2 approved plans of 2022/2392 granted PP under 2022/2392 in Dec. 2023. Discharge of all pre-commencement conditions of PP 2021/1791 under 2022/2691 confirmed in Nov 2023. 
Officers confirmed work on site is underway with commencement notice expected in the 3 - 6 months. 
Contacted developer Octagon Housing on 17 May 2024 who confirmed anticipate completion in Aug./Sep. 2024.</t>
  </si>
  <si>
    <t>2018/3810</t>
  </si>
  <si>
    <t>Jolly Boatman and Hampton Court Station Redevelopment Area Hampton Court Way East Molesey KT8 9AE</t>
  </si>
  <si>
    <t>Railways Act issue currently being considered by Secretary of State in relation to whether building is over 50 ft high. Also ongoing DCMS issue. No conditions discharged to date.
PP due to expire in Jul. 2025. Contacted agent at Rapleys 17 May 2024 who confirmed issues with Railways Act and DCMS ongoing with decisions anticipated in the summer of 2024 at the earliest. As such, applicant is unable to estimate a start and completion timeframe and PP is due to expire in Jul. 2025. Agent confirmed high risk PP won't be implemented.</t>
  </si>
  <si>
    <t>2023/0714</t>
  </si>
  <si>
    <t>Building B 205 St Georges Business Park Brooklands Road Weybridge Surrey KT13 0BG</t>
  </si>
  <si>
    <t xml:space="preserve">Applicant has not made progress with discharge of conditions and lodged appeal in Jan. 2024 against refusal of 2023/2170 for 10 houses and 43 apartments on site is included within - St Georges Business Park.
Site may still be deliverable as applicant has submitted 4 new applications for PA, including 2024/1305, 2024/1306, 2024/1307 and 2024/1309, which would replace the existing PAs that are about to expire. However, as of the 2024/25 base date PA will expire.
If the replacement PA is approved in 2024 could anticipate completion 3 yrs later under the replacement PA by the end of 2027 in line with the average build out rates for sites of 10 - 20 units in the Borough.
Contacted agent at Newsteer in May 2024 but no response received. </t>
  </si>
  <si>
    <t>2021/1192</t>
  </si>
  <si>
    <t>Britannia House Pool Road West Molesey Surrey KT8 2AB</t>
  </si>
  <si>
    <t xml:space="preserve">To be built in 4 blocks - phasing per block.
87 units reflects latest s73 application which reduced units from 97 to 87.
Contractors ARJ fell through which has led to delay in commencing on site. ARJ have gone into administration and ceased trading in April 2024. 
DM officers confirmed in May 2024 no commencement to date and given situation with developer the PP is likely to expire. </t>
  </si>
  <si>
    <t>2022/2746</t>
  </si>
  <si>
    <t>Members Hill, Brooklands Road</t>
  </si>
  <si>
    <r>
      <t>Scheme is C2 but all self contained units so counted to supply at rate of 1:1.
176 units reflects latest s73 application which reduced units from 205 to 176.
Agent at Savills contacted 17 May 2024 who confirmed commencement anticipated in 2024 through demolition work</t>
    </r>
    <r>
      <rPr>
        <sz val="11"/>
        <color rgb="FFFF0000"/>
        <rFont val="Calibri"/>
        <family val="2"/>
        <scheme val="minor"/>
      </rPr>
      <t xml:space="preserve"> </t>
    </r>
    <r>
      <rPr>
        <sz val="11"/>
        <rFont val="Calibri"/>
        <family val="2"/>
        <scheme val="minor"/>
      </rPr>
      <t>but could not confirm date of first completions.</t>
    </r>
    <r>
      <rPr>
        <sz val="11"/>
        <color rgb="FFFF0000"/>
        <rFont val="Calibri"/>
        <family val="2"/>
        <scheme val="minor"/>
      </rPr>
      <t xml:space="preserve">
</t>
    </r>
    <r>
      <rPr>
        <sz val="11"/>
        <rFont val="Calibri"/>
        <family val="2"/>
        <scheme val="minor"/>
      </rPr>
      <t xml:space="preserve">Apply average of 3 yrs from commencement to first completions (2027) with build out rate of 49 dpa in line with Lichfields Start Finish (Third Edition) research for sites of 100 - 499 units. </t>
    </r>
  </si>
  <si>
    <t>2023/3355</t>
  </si>
  <si>
    <t>Unit 1 A C Court High Street Thames Ditton Surrey KT7 0SR</t>
  </si>
  <si>
    <t>2023/0798</t>
  </si>
  <si>
    <t>Crown House Church Road Claygate Esher Surrey KT10 0BF</t>
  </si>
  <si>
    <t xml:space="preserve">Site allocation CL6 allocated for 12 units in the draft Local Plan. 
No subsequent applications submitted. 
Expected to commence 1.3 yrs after decision date (summer 2025), with completion 3 yrs after decision date (March 2027) in line with average build out rates for sites of 10 - 49 units in the Borough. </t>
  </si>
  <si>
    <t>2021/0744</t>
  </si>
  <si>
    <t>Childs Play Centre Manor Road Walton-On-Thames KT12 2PH</t>
  </si>
  <si>
    <t>PA Housing scheme. Subseqeunt PP 2022/1145 granted for temporary use of the site as a nursery. No progress made with discharge of conditions. Contacted PA Housing in May 2024 who confirmed they are anticipating bringing forward a new application to replace 2021/0744. Therefore unlikely to implement.</t>
  </si>
  <si>
    <t>Developable</t>
  </si>
  <si>
    <t>2022/1680</t>
  </si>
  <si>
    <t>9-21a High Street Walton-On-Thames Surrey KT12 1DG</t>
  </si>
  <si>
    <r>
      <t xml:space="preserve">Site allocation WOT4 allocated for 71 units and commercial floorspace in draft Local Plan. 
No subsequent application submitted. 
Discharge of precommencement conditions required. Including 3 (Materials samples), 5 (Asbestos Containing Materials), 6 (Noise Insulation), 11 (SuDS), 13 (Sensitive Lighting Management Plan), 14 (Ecological Enhancement Plan),  18 (Construction Transport Management Plan), 20 (Potential Contaminated Land). No progress to date. 
Contacted agent at Barton Willmore on 17 May 2024 who confirmed work is progressing with applications for discharge of conditions. They anticipate commencement of AH component of scheme in 2 yrs (May 2026) and first completions in 3 - 4 yrs (May 2027 - 2028). </t>
    </r>
    <r>
      <rPr>
        <sz val="11"/>
        <rFont val="Calibri"/>
        <family val="2"/>
        <scheme val="minor"/>
      </rPr>
      <t xml:space="preserve">Expected further detail on build out rate from developer but not recieved. Apply average build out rate of 20 dpa for sites of 50 - 99 units from Lichfields Start to Finish (Third Edition). </t>
    </r>
  </si>
  <si>
    <t>PP Type</t>
  </si>
  <si>
    <t>2023/1359</t>
  </si>
  <si>
    <t>Resolution to Grant</t>
  </si>
  <si>
    <t>Brooklands College, Heath Road, Weybridge, KT13 8TT</t>
  </si>
  <si>
    <r>
      <t xml:space="preserve">Resolution to Grant subject to s106 agreement given in Dec. 2023. PP granted April 2024. </t>
    </r>
    <r>
      <rPr>
        <sz val="11"/>
        <rFont val="Calibri"/>
        <family val="2"/>
        <scheme val="minor"/>
      </rPr>
      <t xml:space="preserve">Developer Cala Homes provided anticipated build out rate per calendar yr based on a mid May 2024 start in email correspondence dated 15 Mar. 2024. </t>
    </r>
    <r>
      <rPr>
        <sz val="11"/>
        <color theme="1"/>
        <rFont val="Calibri"/>
        <family val="2"/>
        <scheme val="minor"/>
      </rPr>
      <t xml:space="preserve">
In further conversations with developer on 24 May 2024. They confirmed commencement due 01 July 2024 with work on progressing discharge of conditions ongoing.</t>
    </r>
  </si>
  <si>
    <t xml:space="preserve">Deliverable </t>
  </si>
  <si>
    <t>2022/1272</t>
  </si>
  <si>
    <t>Abbey House Wellington Way Weybridge KT13 0TT</t>
  </si>
  <si>
    <r>
      <rPr>
        <sz val="11"/>
        <color rgb="FF000000"/>
        <rFont val="Calibri"/>
        <scheme val="minor"/>
      </rPr>
      <t>Construction of a single building of 3 to 7 storeys.
Resolution to grant in Mar. 2024. s106 agreement with SCC to agree and sign before PP granted and decision issued. 
Anticipate s106</t>
    </r>
    <r>
      <rPr>
        <sz val="11"/>
        <color rgb="FFFF0000"/>
        <rFont val="Calibri"/>
        <scheme val="minor"/>
      </rPr>
      <t xml:space="preserve"> </t>
    </r>
    <r>
      <rPr>
        <sz val="11"/>
        <color rgb="FF000000"/>
        <rFont val="Calibri"/>
        <scheme val="minor"/>
      </rPr>
      <t xml:space="preserve">signed and decision notice issued by end of 2024 at latest. Pre-commencement conditions include highways improvements (improved ped crossings, bus stop improvements) which need to be agreed and secured with s278 with SCC. Anticipate 1 - 2 years to secure s278, discharge pre-commencement conditons and commencement on site (end of 2026) in line with Lichfields Start to Fnish (Second Edition) for sites of 100 - 499 units.
</t>
    </r>
    <r>
      <rPr>
        <sz val="11"/>
        <rFont val="Calibri"/>
        <family val="2"/>
        <scheme val="minor"/>
      </rPr>
      <t>Contacted applicant Sorban Estates and agent Richard Henley but no response recieved.</t>
    </r>
    <r>
      <rPr>
        <sz val="11"/>
        <color rgb="FFFF0000"/>
        <rFont val="Calibri"/>
        <scheme val="minor"/>
      </rPr>
      <t xml:space="preserve"> </t>
    </r>
    <r>
      <rPr>
        <sz val="11"/>
        <color rgb="FF000000"/>
        <rFont val="Calibri"/>
        <scheme val="minor"/>
      </rPr>
      <t xml:space="preserve">Anticipate first completions 3 yrs after decision (late 2028/early 2029) and a built out rate of 49 dpa again in line with Lichfields Start to Finish (Third Edition) for schemes of 100 - 499 units. </t>
    </r>
  </si>
  <si>
    <t>Site ref.</t>
  </si>
  <si>
    <t>Site Address</t>
  </si>
  <si>
    <t>Total Allocation (net)</t>
  </si>
  <si>
    <t>5 Year Period</t>
  </si>
  <si>
    <t>Key</t>
  </si>
  <si>
    <t>CL1</t>
  </si>
  <si>
    <t xml:space="preserve">Torrington Lodge Car Park, Hare Lane, Claygate </t>
  </si>
  <si>
    <t>EBC owned site allocated for net 8 units in draft Local Plan. EBC AMPS confirmed site is to be brought forward for delivery in the 6 - 10 yr period of the Plan in May 2024. A mixed use scheme including an M&amp;S and 8 units has been developed with viability and feasibility studies undertaken. Council currently producing a place making vision for Claygate is expected to be adopted in the next yr. 
Anticipate PP recieved in the next yr or two and 1 yr for the application to be determined. Then apply the average build of rate of 3 yrs to completion from decision for scheme of 1 - 9 units in the Borough would expect completion in 2029/30.</t>
  </si>
  <si>
    <t xml:space="preserve">Developable </t>
  </si>
  <si>
    <t>6 to 10 years</t>
  </si>
  <si>
    <t>Site should be removed from site allocations.</t>
  </si>
  <si>
    <t>CL2</t>
  </si>
  <si>
    <t>Garages to the rear of Foxwarren, Claygate</t>
  </si>
  <si>
    <t>PA Housing site identified in 2018 Urban Capacity Study [HOU012] and allocated for 5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</si>
  <si>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 xml:space="preserve">Not enough evidence </t>
  </si>
  <si>
    <t>Site is under construction or has Planning Permission.</t>
  </si>
  <si>
    <t>CL3</t>
  </si>
  <si>
    <t>Garages to the rear of Holroyd Road, Claygate</t>
  </si>
  <si>
    <r>
      <t xml:space="preserve">PA Housing owned site allocated for 3 units in draft Local Plan.
Application for full PP 2021/0349 submitted in Feb. 2021. Decision target date Dec. 2023. 
</t>
    </r>
    <r>
      <rPr>
        <sz val="11"/>
        <color rgb="FFFF0000"/>
        <rFont val="Calibri"/>
        <family val="2"/>
        <scheme val="minor"/>
      </rPr>
      <t xml:space="preserve">
</t>
    </r>
    <r>
      <rPr>
        <sz val="11"/>
        <rFont val="Calibri"/>
        <family val="2"/>
        <scheme val="minor"/>
      </rPr>
      <t xml:space="preserve">Council allocated a number of small PA Housing sites that have PP or applications going through the development management process. Decisions on a number of the applications, including this site, have been delayed. As such, site will likely come forward as windfall development. </t>
    </r>
  </si>
  <si>
    <t>Deliverable but will fall into windfall category.</t>
  </si>
  <si>
    <t>1 to 5 years</t>
  </si>
  <si>
    <t>C2 use</t>
  </si>
  <si>
    <t>CL4</t>
  </si>
  <si>
    <t>Hare Lane Car Park, Hare Lane, Claygate</t>
  </si>
  <si>
    <t>EBC owned site allocated in draft Local Plan for 7 units.
EBC AMPS confirmed that site is no longer available in response to land ownership and availability checks carried out to inform the 2023 Land Availability Assessment.</t>
  </si>
  <si>
    <t xml:space="preserve">No longer available </t>
  </si>
  <si>
    <t>CL5</t>
  </si>
  <si>
    <t>Claygate Centre, Elm Road, Claygate, KT10 0EH</t>
  </si>
  <si>
    <t xml:space="preserve">EBC owned site allocated for the repovision of the existing community use and 14 units in draft Local Plan. No plans developed and EBC AMPS confirmed in May 2024 that site has been leased for dementia care services for 5 years. 
EBC AMPS confirmed there are no short term plans to develop a residential scheme to implement when the lease ends. However, they consider it to be a developable site and a scheme could be worked up in the next 10 year that could be delivered in the 11 - 16 yr period of the Plan.
Delivery pushed back to end of Plan period (2038/39 - 2039/40) period to give time for a scheme to be developed and implemented after the 5 year lease is up. Also reflecting the need to reprovide the existing community use which could impact lead in time. </t>
  </si>
  <si>
    <t>11 - 15 years</t>
  </si>
  <si>
    <t>CL6</t>
  </si>
  <si>
    <t>Crown House, Church Road, Claygate, KT10 0BF</t>
  </si>
  <si>
    <t xml:space="preserve">Allocated for 12 units in the draft Local Plan. 
Granted PP under 2023/0798 in March 2024 for net 14 units. 
No subsequent applications submitted. 
Expected to commence 1.3 yrs after decision date (summer 2025), with completion 3 yrs after decision date (March 2027) in line with average build out rates for sites of 10 - 49 units in the Borough. </t>
  </si>
  <si>
    <t>CL7</t>
  </si>
  <si>
    <t>Claygate Station Car Park, The Parade</t>
  </si>
  <si>
    <t>Identified 2018 Urban Capacity Study [HOU012] and allocated for 15 units in the draft Local Plan. 
The site is owned by Network Rail who have not confirmed it is avaliable for development. Previous grant of permission for residential development in 2005.
Whilst Network Rail have not confirmed availability, the site is considered developable based on the evidence of the urban capacity study. A scheme could be worked up in the next 10 yrs that could be delivered in the 11 - 16 yr period. In light of the uncertainty, delivery pushed back to the end of the Plan period (2038/39 - 2039/40) to give time for a scheme to be developed and implemented.</t>
  </si>
  <si>
    <t>COS1</t>
  </si>
  <si>
    <t>Cedar House, Mill Road, Cobham, KT11 3AL</t>
  </si>
  <si>
    <t>Cobham, Oxshott and Stoke D'Abernon</t>
  </si>
  <si>
    <t xml:space="preserve">Allocated for 7 units. 
Application for full PP and LBC granted under 2021/3348 for net 3 units in Jun. 2023. 
No subsequent applications submitted. 
Expected to commence 1 yrs after decision date (Jun. 2024), with completion 3 yrs after decision date (Jun. 2026) in line with average build out rates for sites of 1 - 9 units in the Borough. </t>
  </si>
  <si>
    <t>COS2</t>
  </si>
  <si>
    <t>Cedar Road Car Park, Cedar Road, Cobham, KT11 2AA</t>
  </si>
  <si>
    <t>EBC owned site allocated for 5 units in draft Local Plan. No plans developed and EBC AMPS confirmed in May 2024 that no plans have been developed to date and there are no short term plans to do so. However, they consider it to be a developable site and a scheme could be worked up in the next 10 years that could be delivered in the 11 - 16 yr period of the Plan.
Delivery pushed back to end of Plan period (2038/39 - 2039/40) period to give around 10 yrs for a scheme to be developed and 4 yrs to be implemented.</t>
  </si>
  <si>
    <t>11 to 15 years</t>
  </si>
  <si>
    <t>COS3</t>
  </si>
  <si>
    <t>Site B Garages at Wyndham Avenue, Cobham</t>
  </si>
  <si>
    <t xml:space="preserve">Allocated for 4 units in the draft Local Plan.
PP granted under 2020/1629 in March 2022 for net 3 units.
No subsequent applications submitted.
Expect completion 3 yrs after decision date (March 2025) in line with average build out rates for sites of 1 - 9 units in the Borough. </t>
  </si>
  <si>
    <t>Deliverable but less than allocated and falls into windfall category.</t>
  </si>
  <si>
    <t>COS4</t>
  </si>
  <si>
    <t>Garages to the rear of 6-24 Lockhart Road, Cobham</t>
  </si>
  <si>
    <t xml:space="preserve">Allocated for 3 units in the draft Local Plan. 
PP granted under 2020/1612 in May 2024 for net 3 units.
No subsequent applications submitted.
Expected to complete 3 yrs after decision date (May 2027) in line with average build out rates for sites of 1 - 9 units in the Borough. As such, site will likely come forward as windfall development. </t>
  </si>
  <si>
    <t>COS5</t>
  </si>
  <si>
    <t>Garages at Waverley Road, Oxshott</t>
  </si>
  <si>
    <t xml:space="preserve">Allocated for 6 units in the draft Local Plan.
PP 2020/1627 granted on appeal in Nov. 2022 for net 4 units.
No subsequent applications submitted.
Expect completion 3 yrs after decision date (Nov. 2025) in line with average build out rates for sites of 1 - 9 units in the Borough. </t>
  </si>
  <si>
    <t>COS6</t>
  </si>
  <si>
    <t>40 Fairmile Lane, Cobham, KT11 2DQ</t>
  </si>
  <si>
    <t>Allocated for 13 units in draft Local Plan.
Application for full PP 2022/3547 for net 17 units refused in Aug. 2023. Reasons for refusal include:
1.  Due to its inappropriate scale, massing, appearance and layout, the proposal would result in overdevelopment of the site which would be out keeping with the character of the area and detrimental to the street scene.
2. The proposal, due to the positioning of windows, change in levels and proximity to neighbouring properties would result in undue overlooking / loss of privacy.
3. The proposal, due to its location, size and extent of works within the root protection areas  of protected trees and an unacceptable juxtaposition between structures and important  trees.
4. The proposal would fail to provide an appropriate level of parking
5. Due to the inadequate size of the proposed bin store, its siting and lack of information  regarding its practicalities, the development would fail to provide appropriate waste and  recycling facilities.
6. The proposal, by reason of the lack of a completed legal agreement, fails to secure the  necessary contribution towards SAMM for the Thames Basin Heath SPA.
7. The proposal, by reason of the lack of a completed legal agreement, fails to secure the necessary contribution towards affordable housing.
Refusal hasn't been taken to appeal and no subsequent applications submitted. Refused scheme was of greater density than allocated in draft Plan. Council considers the reasons for refusal could be overcome with a scheme more aligned to the density proposed in the allocation. Based on the above, the site is considered to be developable with delivery in the 6 - 10 yr period of the Plan.
As it a small major development (10 - 20 units) and could be built out relatively quickly, applicants could submit an application in the next 5 years for a lower density scheme and the site could be delivered by the end of the 6 - 10 yr period, provide around 1 yr for determination and 3 yrs to completion from decision in the line with the average build out rates for schemes of 10 - 49 units in the Borough would anticipate completion in 2033/34.</t>
  </si>
  <si>
    <t>COS7</t>
  </si>
  <si>
    <t>4 Fernhill, Oxshott, KT22 0JH</t>
  </si>
  <si>
    <r>
      <t>Allocated for 5 units in draft Local Plan.
Site is under construction under 2022/2376 for net 3 units, with commencement on site in Nov 2023.
Discharge of all pre-commencement conditions confirmed  under 2023/3408 in Feb. 2024.
S73 application for variation of condition 2 (approved plans) of PP 2022/2376 submitted in Feb. 2024. Decision target date 01 May 2024.</t>
    </r>
    <r>
      <rPr>
        <sz val="11"/>
        <color rgb="FFFF0000"/>
        <rFont val="Calibri"/>
        <family val="2"/>
        <scheme val="minor"/>
      </rPr>
      <t xml:space="preserve">
</t>
    </r>
    <r>
      <rPr>
        <sz val="11"/>
        <rFont val="Calibri"/>
        <family val="2"/>
        <scheme val="minor"/>
      </rPr>
      <t xml:space="preserve">Deed of variation of PP 2022/2376 to amend the Section 106 Early and Late Review Mechanism for AH submitted in April 2024. Target decision date 18 Jun. 2024.
</t>
    </r>
    <r>
      <rPr>
        <sz val="11"/>
        <color theme="1"/>
        <rFont val="Calibri"/>
        <family val="2"/>
        <scheme val="minor"/>
      </rPr>
      <t xml:space="preserve">Expect completion 2 yrs after commencement (Nov 2025) in line with average build out rates for sites of 1 - 9 units in the Borough. </t>
    </r>
  </si>
  <si>
    <t>COS8</t>
  </si>
  <si>
    <t>52 Fairmile Lane, Cobham, KT11 2DF</t>
  </si>
  <si>
    <t>Allocated for 7 units in draft Local Plan.
Landowner entered pre-app discussions with Council on scheme of 9 gross units - 8 net in 2021. Council concluded principle of development was acceptable in pre-app response. Site is considered developable based on the evidence in the pre-app however, no application has been submitted to date. 
Contacted agent 23 May 2024 who confirmed developer has not yet bought the land and likely not intending to come forward with an application in the short term. However, site is considered developable based on the pre-app evidence.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</si>
  <si>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COS9</t>
  </si>
  <si>
    <t>Pineview, Fairmile Park Road, Cobham, Kt11 2PG</t>
  </si>
  <si>
    <t>Allocated for 6 units in draft Local Plan. Council received confirmation from landowner that the site is available for development and could come forward in the 6 - 10 yr period of the Plan in response to land ownership and availability checks carried out to inform the 2023 Land Availability Assessment.
Landowner entered pre-app discussion on a scheme of 6  units with the Council in 2021. Council concluded principle of development was acceptable. 
Contacted agent on 23 May 2024 who confirmed landowner still keen to develop the site but does not have short term plans to submit an application. However, site is considered developable based on the pre-app evidence.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</si>
  <si>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COS10</t>
  </si>
  <si>
    <t>Garage block, Middleton Road, Downside</t>
  </si>
  <si>
    <t xml:space="preserve">Allocated for 3 units in draft Local Plan.
Granted PP for net 3 units under 2020/1626 in June 2023.
No subsequent applications submitted. 
Expected to complete 3 yrs after decision date (June 2026) in line with average build out rates for sites of 1 - 9 units in the Borough. </t>
  </si>
  <si>
    <t>COS11</t>
  </si>
  <si>
    <t>Garages at Bennett Close, Cobham</t>
  </si>
  <si>
    <t xml:space="preserve">Allocated for 4 units in the draft Local Plan.
Granted PP under 2022/1400 for net 3 units in July 2023. 
No subsequent applications submitted. 
Expect completion 3 yrs after decision date (July 2026) in line with average build out rates for sites of 1 - 9 units in the Borough. </t>
  </si>
  <si>
    <t>COS12</t>
  </si>
  <si>
    <t>Glenelm and 160 Anyard Roads, Conham, KT11 2LH</t>
  </si>
  <si>
    <t xml:space="preserve">Allocated for 34 units in draft Local Plan.
Outline application 2023/2889 for net 26 units under consideration submitted 20 Oct. 2023. Made valid 05 Dec. 2023 with comments due by 21 May 2024. Decision target date 14 Jun. 2024. 
Expect to take to committee and issue decision in July 2024. 
RM on landscaping will be required and typical pre-commencement conditons. Proposal includes off site highway works including a new pedestrian crossing on Portsmouth Road, likely to be Grampian condition.
Applicant is Shanly Homes Ltd. Applicant's planning statement dated Oct. 2023 states that the site is able to deliver within the current 5 year period (2023/24 - 2028/29) at paragraph 5.5.
Contacted agent on 22 May 2024 who confirmed if PP is granted in July 2024 anticipate commencement in Q1 2025 and completion in Q3 2026. </t>
  </si>
  <si>
    <t>COS13</t>
  </si>
  <si>
    <t>1 Goldrings Road, Oxshott, Leatherhead, KT22 0QP</t>
  </si>
  <si>
    <t xml:space="preserve">Identified and allocated for 32 units in the draft Local Plan in light of pre-app discussions with Council for a scheme of 65 bed care home and 40 extra care apartments in 2019. This was not supported by the Council, as there was not a need for market extra care homes in the Borough. Subsequent pre-app received in 2023 for 1 Goldrings for 9 units under 2023/1374.
1 of the 3 landowners of the site confirmed availability for development in response to land ownership and availability checks carried out to inform the 2023 Land Availability Assessment.
Site is considered developable based on the pre-app evidence and response from the landowner. However, no application has been submitted to the Council and 2 landowners have not provided notification of availability. 
In light of the uncertainty around the availability of the site. Push delivery back to the end of the Plan period (2038/39 - 2039/40). Giving around 10 yrs for a scheme to be worked up and submitted and 4 yrs to be determined and built out in line with the average build out rates in the Borough. </t>
  </si>
  <si>
    <t>COS14</t>
  </si>
  <si>
    <t>Cobham Centre for the Community, Lushington Drive, Cobham, KT11 2LU</t>
  </si>
  <si>
    <t>EBC owned site allocated for 37 units in draft Local Plan.
EBC AMPS confirmed that the reference to the village hall on the site in the Regulation 19 Plan was an error. The site was intended to only be the community centre. This does not have an impact on the quantum allocated as the village hall was not included in the capacity assessment. 
No plans have been developed to date but in May 2024 EBC AMPS confirmed site is developable and could be brought forward for delivery in the 11 - 16 yr period of the Plan. Delivery pushed back to end of Plan period (2038/39 - 2039/40) period to give time around 10 yrs for a scheme to be developed and 4 yrs to be implemented.</t>
  </si>
  <si>
    <t>COS15</t>
  </si>
  <si>
    <t>87 Portsmouth Road, Cobham, KT11 1JH</t>
  </si>
  <si>
    <t xml:space="preserve">Identified in the 2018 Urban Capacity Study [HOU012] and allocated for 10 units in draft Local Plan.
Landowner confirmed site available for devleopment in the 6 - 10 yr period of the Plan in response to land ownership and availability checks carried out in 2018. No response received from landowner in 2023.
Site is currently in retail use and no application or pre-app has been submitted to the Council. Given site is currently in retail use with an opertional retail unit and landowner appears to no longer consider it available for development. The site is no longer considered to be available. </t>
  </si>
  <si>
    <t>No longer available</t>
  </si>
  <si>
    <t>COS16</t>
  </si>
  <si>
    <t>Cobham Health Centre and Garages off Tartar Road</t>
  </si>
  <si>
    <t xml:space="preserve">Identified through Identified in 2018 Urban Capacity Study [HOU012] but was not considered to be viable due to the community facilties on site. The Council conisdered the site to be developable through a mixed use scheme incorporating and reproviding the community facilities and allocated for it 11 units in the draft Local Plan. 
Site is considered developable based on discussions between the landowners and the Council over email in 2019 but no pre-app or application has been submitted.  
As the site is allocated for small major development (10 - 20 units) it is considered that an application could come forward and be built out relatively quickly with little lead in time. However, as there are mutliple landowners on the site lead it time could be impacted. Therefore, delivery anticipated in the 11 - 16 yr period (from 2037/38) giving around 10 yrs for a scheme to be worked up and submitted and 4 yrs to be determined and built out in line with the average build out rates for sites of 10 - 49 units in the Borough. </t>
  </si>
  <si>
    <t>COS17</t>
  </si>
  <si>
    <t>Selden Cottage and Ronmar, Leatherhead Road, KT22 0EX</t>
  </si>
  <si>
    <t xml:space="preserve">Allocated for 18 units in draft Local Plan.
Council review of housing trajectory in support of appeal inquiry of refused application 2023/0962 for Land North of Raleigh Drive, Claygate concluded 18 units is not achieavable and the site will likely come forward as a windfall development. 
Full PP 2023/2316 granted for 4 units in April 2024. Expected to complete 3 yrs after decision date (April 2027) in line with average build out rate of sites of 1 - 9 units in the Borough. </t>
  </si>
  <si>
    <t xml:space="preserve">Allocated quantum unachievable. Will fall into windfall. </t>
  </si>
  <si>
    <t>COS18</t>
  </si>
  <si>
    <t>73 Between Streets, Cobham, KT11 1AA</t>
  </si>
  <si>
    <t xml:space="preserve">SCC owned site allocated for 40 units in draft Local Plan.
SCC granted PP 2023/3209 for children's home (C2) with rooms for 4 residents and 2 staff in Dec. 2023 on part of site. Units are not self contained are are therefore counted towards housing supply at a 1:0.5 rate giving 3 units. Site could therefore fall into windfall category.
Expected to commence 1 yr after decision date (Dec. 2025) and complete 3 yrs after decision date (Dec. 2027) in line with Borough average build out rates for schemes of 1 - 9 units. 
Council received confirmation from SCC that in addition to the children's home they intend to bring forward a scheme for 3 - 4 units on the site in response to land ownership and availability checks carried out to inform the 2023 Land Availability Assessment. No plans have been developed yet and SCC confirmed scheme will be brought forward in the 11 - 15 year period of the draft Plan. A scheme of 3 - 4 units will likely come forward as a windfall devleopment. </t>
  </si>
  <si>
    <t>COS19</t>
  </si>
  <si>
    <t>St Andrew's Church, Oakshade Road, Oxshott, KT22 0LE</t>
  </si>
  <si>
    <t xml:space="preserve">Allocated for community use. 
</t>
  </si>
  <si>
    <t>COS20</t>
  </si>
  <si>
    <t>Ambleside, 3 The Spinney, Queens Drive, KT22 0PL</t>
  </si>
  <si>
    <t xml:space="preserve">Allocated for 8 units in draft Local Plan.
Granted PP under 2022/2811 in May 2024 for net 1 unit.
No subsequent applications submitted. 
Expect completion 3 yrs after decision date (May 2027) in line with average build out rates for sites of 1 - 9 units in the Borough. </t>
  </si>
  <si>
    <t>COS21</t>
  </si>
  <si>
    <t>Coveham House, Downside Bridge Road and The Royal British Legion, Hollyhedge Road, Cobham</t>
  </si>
  <si>
    <t>Identified in 2018 Urban Capacity Study [HOU012] and allocated for 14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</si>
  <si>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COS22</t>
  </si>
  <si>
    <t>Shell Fairmile, 270 Portsmouth Road, Cobham KT11 1HU</t>
  </si>
  <si>
    <t>Allocated in draft Local Plan for 10 units.
Council received confirmation from landowner that site is no longer available in response to land ownership and availability checks carried out to inform the 2023 Land Availability Assessment.</t>
  </si>
  <si>
    <t>COS23</t>
  </si>
  <si>
    <t>68 Between Streets and 7-11 White Lion Gate, Cobham</t>
  </si>
  <si>
    <t>Identified in 2018 Urban Capacity Study [HOU012] and allocated for 6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</si>
  <si>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COS24</t>
  </si>
  <si>
    <t>Above Waitrose, 16-18 Between Streets, Cobham KT11 1AF</t>
  </si>
  <si>
    <t>Although the 2018 Urban Capacity Study [HOU012] identified the site but it was not considered deliverable. However, Council consider the site to be developable through a scheme delivered above the existing building and it was allocated for 20 units in the draft Local Plan. The Council received a response confirming an interest in development in the long term to the 2023 land ownership and availability checks carried out to inform the 2023 Land Availability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</si>
  <si>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COS25</t>
  </si>
  <si>
    <t>Garages and parking to the rear of Cobham Gate, Cobham</t>
  </si>
  <si>
    <t>Identified in 2018 Urban Capacity Study [HOU012] and allocated for 8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</si>
  <si>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COS26</t>
  </si>
  <si>
    <t>Tiltwood Care Home, Hogshill Lane, Cobham, KT11 2AQ</t>
  </si>
  <si>
    <t>SCC owned site allocated for 88 C2 beds (24 units at 0.5 rate) in draft Local Plan.
Tiltwood is a listed building held on lease until 2027. No plans have been developed yet and SCC haven't made a decision on use of site beyond 2027 but have confirmed that if the decision is made to release after lease ends in 2027 the site will be released for housing development. Site is therefore considered developable in the 11 - 16 yr period of the Plan.
As the site is a relatively small major development (21 - 49 units)  the lead in times can be relatively short. However, given the uncertainty around the site, with SCC to formally decide on its use beyond 2027, delivery pushed back to 11 - 16 yr period of the Plan. Anticipate around 1 yr for sites of 10 - 49 units to go from validation of an application to decision and average 3 yrs from decision to first completion. If PP were submitted and approved in the 6 - 10 yr period or later in the early part of the 11 - 16 yr period, giving up to 10 yrs for a scheme to be worked up, could anticipate completions in the later part of the 11 - 16 yr period from 2038/39.</t>
  </si>
  <si>
    <t>COS27</t>
  </si>
  <si>
    <t>Ford Garage, 97 Portsmouth Road, Cobham, KT11 1JJ</t>
  </si>
  <si>
    <t>Allocated in draft Local Plan for 21 units.
Council received confirmation from landowner that site is no longer available in response to land ownership and availability checks carried out to inform the 2023 Land Availability Assessment.</t>
  </si>
  <si>
    <t>COS28</t>
  </si>
  <si>
    <t>Premier Service Station, 101 Portsmouth Road, Cobham, KT11 1JN</t>
  </si>
  <si>
    <t>Identified in 2018 Urban Capacity Study [HOU012] and allocated for 7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</si>
  <si>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COS29</t>
  </si>
  <si>
    <t>Protech House, Copse Road, Cobham KT11 2TW</t>
  </si>
  <si>
    <t>Identified in 2018 Urban Capacity Sutdy [HOU012] and allocated for 28 units in draft Local Plan. Council didn’t receive a response from the landowner in response to the land ownership and availability checks carried out to inform the 2023 Land Availability Asssessment. The site is considered developable based on the evidence in the urban capacity study. However, no pre-app or application has been submitted to the Council. 
As the site is a relatively small major development (21 - 49 units) and the lead in times can be relatively short the Council anticipates the site could come forwared in the 6 - 10 yr period of the Plan. Anticipate around 1 yr for sites of 10 - 49 units in the Borough to go from validation of an application to decision and average 3 yrs from decision to first completion. If PP were submitted and approved in the 1 - 5 yr period, giving 5 years for a scheme to be worked up, could anticipate completions from 2033/34.</t>
  </si>
  <si>
    <t>COS30</t>
  </si>
  <si>
    <t>38 Copse Road, Cobham, KT11 2TW</t>
  </si>
  <si>
    <t>Identified in 2018 Urban Capacity Study [HOU012] but not considered deliverably due to overlooking issues. However, the Council considered these issues could be overcome with a well designed scheme and allocated it for 7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</si>
  <si>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COS31</t>
  </si>
  <si>
    <t>20 Stoke Road, Cobham</t>
  </si>
  <si>
    <t>Identified in 2018 Urban Capacity Study [HOU012] and allocated for 8 units in draft Local Plan. 
Council received confirmation from landowner that site is available in the 6 - 10 yr period of the Plan and has capacity to achieve 8 units in response to land ownership and availability checks carried out to inform the 2023 Land Availability Assessment.
Site considered developable based on the evidence in the Urban Capacity Study and response recieved from the landowner but no application or pre-app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</si>
  <si>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COS32</t>
  </si>
  <si>
    <t>Sainsbury's car park, Bridge Way, Cobham, KT11 1HW</t>
  </si>
  <si>
    <t>Allocated in draft Local Plan for 58 units.
Council received confirmation from landowner that site is no longer available in response to land ownership and availability checks carried out to inform the 2023 Land Availability Assessment.</t>
  </si>
  <si>
    <t>COS33</t>
  </si>
  <si>
    <t>BMW Cobham, 18-22 Portsmouth Road, Cobham</t>
  </si>
  <si>
    <t>Allocated in draft Local Plan for 27 units.
Council received confirmation from landowner that site is no longer available in response to land ownership and availability checks carried out to inform the 2023 Land Availability Assessment.</t>
  </si>
  <si>
    <t>COS34</t>
  </si>
  <si>
    <t>Oxshott Medical Practice and Village Centre Hall, Holtwood Road</t>
  </si>
  <si>
    <t>Identified in 2018 Urban Capacity Study [HOU012] and allocated for 11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</si>
  <si>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COS35</t>
  </si>
  <si>
    <t>78 Portsmouth Road, Cobham</t>
  </si>
  <si>
    <t>Identified in 2018 Urban Capacity Study [HOU012] and allocated for 30 units in draft Local Plan. Council didn’t receive a response from the landowner in response to the land ownership and availability checks carried out to inform the 2023 Land Availability Asssessment. The site is considered developable based on the evidence in the urban capacity study. However, no pre-app or application has been submitted to the Council. 
As the site is a relatively small major development (20 - 49 units) and the lead in times can be relatively short the Council anticipates the site could come forwared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</si>
  <si>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D1</t>
  </si>
  <si>
    <t>Brook House, Portsmouth Road, Thames Ditton, KT7 0EG</t>
  </si>
  <si>
    <t>Thames Ditton, Long Ditton, Hinchley Wood and Weston Green</t>
  </si>
  <si>
    <t>Typo in draft Plan proposed allocation of 8 units on site. Should have been 30 units. 
Identified in 2018 Urban Capacity Study [HOU012]. 
A pre app for change of use from employment floorspace to 49 units was received in early 2024. Council concluded principle of residential development was acceptable subject to the provision of marketing evidence to demonstrate that the site has been unsuccessfully marketed for employment activities for an appropriate period of time. However, a subsequent pre-app was submitted April 2024 for a supermarket use only. Council suggested a mixed use scheme to allow some housing on the site would be more suitable however a mixed use scheme could impact the denisty of housing achievable on the site. Site is considered developable based on the pre-app evidence at 30 units.
As the site is a relatively small major development (20 - 49 units) and the lead in times can be relatively short the Council anticipates the site could come forwared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</si>
  <si>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D2</t>
  </si>
  <si>
    <t>Car Park south of Southbank, Thorkhill Road, Thames Ditton</t>
  </si>
  <si>
    <t xml:space="preserve">EBC owned site allocated for 7 units in draft Local Plan. 
EBC AMPS confirmed in May 2024 that intial feasibility work on a scheme of 10 units has been completed with an application to be submitted in the next 12 months. 
Assuming around a year for the application to be determined. Then applying the average build of rate of 3 yrs to completion from decision for scheme of 1 - 9 units in the Borough would expect completion in the early 6 - 10 yr period of the Plan. </t>
  </si>
  <si>
    <t>D3</t>
  </si>
  <si>
    <t>4-6 Manor Road South and 4 Greenways, Hinchley Wood</t>
  </si>
  <si>
    <t xml:space="preserve">Allocated for 33 units in draft Local Plan.
Site assessment work carried out to inform 2023 Land Availability Assessment concluded that 33 units is not achievable and the site will likely come forward as a windfall devleopment. 
Application for full PP 2023/2580 for net 3 units under consideration. Submitted Sep. 2023. Decision target date Apr. 2024. </t>
  </si>
  <si>
    <t>D4</t>
  </si>
  <si>
    <t>Land to the rear of 5 Hinchley Way, Esher, KT10 0BD</t>
  </si>
  <si>
    <t xml:space="preserve">Allocated for 6 units in draft Local Plan. 
Site is under construction under 2021/1431 for net 6 units, with commencement on site in April 2023.
Expect completion 2 yrs after commencement (April 2025) in line with average build out rates for sites of 1 - 9 units in the Borough. </t>
  </si>
  <si>
    <t>D5</t>
  </si>
  <si>
    <t>89-90 Woodfield Road, Thames Ditton, KT7 0DS</t>
  </si>
  <si>
    <t xml:space="preserve">Allocated for 7 units in draft Local Plan.
Council review of housing trajectory in support of appeal inquiry of refused application 2023/0962 for Land North of Raleigh Drive, Claygate concluded 7 units is not achieavable and the site will likely come forward as a windfall development. </t>
  </si>
  <si>
    <t>D6</t>
  </si>
  <si>
    <t>Sundial House, The Molesey Venture, Orchard Lane, East Molesey, KT8 0BN</t>
  </si>
  <si>
    <t xml:space="preserve">Reduced to 38 units in line with Appeal Decision APP/K3605/W/23/3334391 (Raleigh Drive).
Allocated for 61 units in draft Local Plan. 
Application for full PP 2022/3525 for net 56 units under consideration. Submitted 18 Nov. 2022. Made valid 29 Nov. 2022. Comments due by 26 Oct. 2023. Decision target date 09 Feb. 2024. Decision delayed as flood risk assessment (FRA) needs to be redone due to incorrect data recieved from EA. Results of FRA may require changes to design of scheme and requirement to consult EA on new FRA with a 6 - 8 week wait for their comments. Therefore expect decision in next 6 months - end of 2024.
Contacted Agent at Beamish Planning on 15 May 2024 who confirmed applicant is keen to implement asap if granted PP and expect commencement in Q2 2025 (subject to recieving PP), with 18 months to 2.5 yrs to completion (Q2 2027). </t>
  </si>
  <si>
    <t>D7</t>
  </si>
  <si>
    <t>47 Portsmouth Road, Thames Ditton, KT7 0TA</t>
  </si>
  <si>
    <t>No longer available for residential (C3) development</t>
  </si>
  <si>
    <t>D8</t>
  </si>
  <si>
    <t>Torrington, 18-20 St Mary’s Road, Long Ditton</t>
  </si>
  <si>
    <r>
      <t>Allocated for net 9 units in draft Local Plan.
Application for full PP 2023/0665 for net 11 units granted at planning committee subject to</t>
    </r>
    <r>
      <rPr>
        <sz val="11"/>
        <color theme="1"/>
        <rFont val="Calibri"/>
        <family val="2"/>
        <scheme val="minor"/>
      </rPr>
      <t xml:space="preserve"> s106 agreement in Jan. 2024</t>
    </r>
    <r>
      <rPr>
        <sz val="11"/>
        <rFont val="Calibri"/>
        <family val="2"/>
        <scheme val="minor"/>
      </rPr>
      <t>.
Contacted agent West Waddy Architects on 15 May 2024 who stated progressing with s106 however discussions with Homes England re funding ongoing. In further discussions on 22 May 2024 confirmed anticipate commencement in early 2025 and completion in spring 2026.</t>
    </r>
  </si>
  <si>
    <t>D9</t>
  </si>
  <si>
    <t>Corner Cottage, Portsmouth Road, KT7 0TQ</t>
  </si>
  <si>
    <t>Identified in the LAA from past planning history 2018/3425 - Full PP was refused for 8 flats. It is allocated for 5 units in draft Local Plan. 
Council received confirmation from landowner that site is available in the 1-5 yr and  6 - 10 yr period of the Plan and has capacity to achieve 6 units in response to land ownership and availability checks carried out to inform the 2023 Land Availability Assessment. Site considered developable based on the evidence recieved from the landowner but no application or pre-app has been submitted to the Council.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</si>
  <si>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D10</t>
  </si>
  <si>
    <t>Bransby Lodge, St Leonard’s Road, Thames Ditton</t>
  </si>
  <si>
    <t>Identified in the LAA 2022 (HOU002) and LAA 2023 (HOU017) due to planning history with a PP 2020/0865 refused and dismissed at appeal for 9 units gross. It is allocated for 5 units in draft Local Plan. 
Application for full PP 2023/0794 for 8 units gross 7 net - appeal lodged in April 2024. Reasons for refusal include:
1. Development, by reason of the inadequate and poor quality amenity space for the future occupiers of the development would not result in a suitable residential environment.
2.  Development, by reason of the dominance of the buildings and hardstanding as well as the bulk, massing and appearance of the front building, would result in material harm to the character of the street scene and the wider area.
3.  Development, by reason of the size, scale and proximity of the frontage building to the front elevations of Nos. 11 - 14 Lynton would result in a material loss of light  and outlook which would be materially harmful to the amenity of the occupiers of these  properties.
4. Development, by reason of the inclusion of side facing first floor windows which would be the sole windows serving habitable rooms which consequently cannot be  obscurely glazed, would result in a material loss of privacy to the occupiers of Nos. 11 to 14 Lynton and Holkham.
5. Development by reason of the overprovision of parking would not contribute towards the Council's key objective of reducing reliance on driving and reducing congestion and pollution caused by traffic.
6. Development by reason of its close proximity and juxtaposition, would lead to foreseeable pressure on the neighbouring trees likely to result in the loss of, or potential harmful pruning of trees that are, or are capable of, making a significant contribution to the  character or amenity of the area.
7.  Development, by reason of the inadequate biodiversity and ecology information, may result in material harm to on-site biodiversity and ecology.
Council considers reasons for refusal can be overcome with a scheme of lower density more in line with the allocated quantum. If an application is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by end of 6 - 10 yr period (2033/34).</t>
  </si>
  <si>
    <t>D11</t>
  </si>
  <si>
    <t>Garages to the rear of Blair Avenue, Weston Green</t>
  </si>
  <si>
    <t xml:space="preserve">Allocated for 4 units in the draft Local Plan.
Granted PP under 2020/2566 in May 2023 for net 2 units.
No subsequent application submitted.
Expect completion 3 yrs after decision date (May 2026) in line with average build out rates for sites of 1 - 9 units in the Borough. </t>
  </si>
  <si>
    <t>D12</t>
  </si>
  <si>
    <t>Sandpiper, Newlands Avenue, Thames Ditton, KT7 0HF</t>
  </si>
  <si>
    <t>D13</t>
  </si>
  <si>
    <t>Thames Ditton Centre for the Community, Mercer Close, Thames Ditton, KT7 0BS</t>
  </si>
  <si>
    <t xml:space="preserve">EBC owned site allocated for reprovision of the existing community use and 18 units in the draft Local Plan. 
No plans have been developed to date but in May 2024 EBC AMPS confirmed site is developable and could be brought forward for delivery in the 11 - 16 yr period of the Plan. Delivery pushed back to end of Plan period (2038/39 - 2039/40) period to give time around 10 yrs for a scheme to be developed and 4 yrs to be implemented. Also reflecting the need to reprovide the existing community use which could impact lead in time. </t>
  </si>
  <si>
    <t>D14</t>
  </si>
  <si>
    <t>British Legion, Betts Way, Long Ditton, KT6 5HT</t>
  </si>
  <si>
    <t>D15</t>
  </si>
  <si>
    <t>Flats 9-41 and Garages on Longmead Road, Thames Ditton, KT7 0JF</t>
  </si>
  <si>
    <t>D16</t>
  </si>
  <si>
    <t>Ashley Road Car Park, Thames Ditton</t>
  </si>
  <si>
    <t xml:space="preserve">EBC owned site allocated for 14 units in the draft Local Plan.
Council's Level 2 SFRA identified that the site is unachievable/undeliverable as it cannot accommodate additoinal built footprint. </t>
  </si>
  <si>
    <t>Not achievable/deliverable due to flood risk issues</t>
  </si>
  <si>
    <t>D17</t>
  </si>
  <si>
    <t>Nuffield Health Club, Simpson Way, Long Ditton</t>
  </si>
  <si>
    <t>D18</t>
  </si>
  <si>
    <t>118-120 Bridge Road East Molesey KT8 9HW</t>
  </si>
  <si>
    <t>D19</t>
  </si>
  <si>
    <t>Industrial units at 67 Summer Road East Molesey KT8 9LX</t>
  </si>
  <si>
    <t>D20</t>
  </si>
  <si>
    <t>School Bungalow, Mercer Close, Thames Ditton, KT7 0BS</t>
  </si>
  <si>
    <t xml:space="preserve">SCC owned site allocated in draft Local Plan for 10 units. SCC previously confirmed site could accommodate 2 to 3 plots for housing development adjacent to academy if released. 
Council received confirmation from SCC that 10 units is not achievable and the site will come forward for 2 - 3 units in response to land ownership and availability checks carried out to inform the 2023 Land Availability Assessment. Therefore, site will likely come forward as a windfall development. </t>
  </si>
  <si>
    <t>D21</t>
  </si>
  <si>
    <t>Nuffield Health car park, Simpson Way, Long Ditton</t>
  </si>
  <si>
    <t>D22</t>
  </si>
  <si>
    <t>46 St Marys Road, Long Ditton, KT6 5EY</t>
  </si>
  <si>
    <t>D23</t>
  </si>
  <si>
    <t>Old Pauline Sports Ground Car Park</t>
  </si>
  <si>
    <t>D24</t>
  </si>
  <si>
    <t>Community centres at the junction of Mercer Close and Watts Road, Thames Ditton</t>
  </si>
  <si>
    <t>D25</t>
  </si>
  <si>
    <t>5A-6A Station Road, Esher, KT10 8DY</t>
  </si>
  <si>
    <t>Identified in 2018 Urban Capacity Study [HOU012] and allocated for 5 units in draft Local Plan. Council received confirmation from 1 landowner that site is available in the 1 - 5 yr period of the Plan and has capacity to achieve 5 units in response to land ownership and availability checks carried out to inform the 2023 Land Availability Assessment.
Site considered developable based on the evidence in the Urban Capacity Study and response recieved from the landowner but no application or pre-app has been submitted to the Council.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</si>
  <si>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ESH1</t>
  </si>
  <si>
    <t>Esher Place, 30 Esher Place Avenue, Esher, KT10 8PZ</t>
  </si>
  <si>
    <t>Allocated in draft Local Plan for 22 units.
Council received confirmation from landowner that site is no longer available in response to land ownership and availability checks carried out to inform the 2023 Land Availability Assessment.</t>
  </si>
  <si>
    <t>ESH2</t>
  </si>
  <si>
    <t>30 Copsem Lane, Esher, KT10 9HE</t>
  </si>
  <si>
    <r>
      <t>Allocated for 21 units in draft Local Plan. 
Application for full PP 2021/4149 for net 25 units under consideration. Submitted 02 Dec. 2021. Made valid 18 Jan. 2022. Consultation opened 24 Jan 2024. Decision target date 22 Sep. 2023. Extended consultation, with comments due by 10 April 2024. 
DM officers advised decision delayed due to outstanding issue relating to highways but applicant is actively working to resolve the issue. 
Anticipate decision to be issued in next 6 months (Dec. 2024).</t>
    </r>
    <r>
      <rPr>
        <sz val="11"/>
        <color theme="1"/>
        <rFont val="Calibri"/>
        <family val="2"/>
        <scheme val="minor"/>
      </rPr>
      <t xml:space="preserve">
Contacted agent at Kona Planning on 15 May 2024 who confirmed applicant is looking to deliver the scheme in full within 5 yrs of recieving PP.</t>
    </r>
    <r>
      <rPr>
        <sz val="11"/>
        <rFont val="Calibri"/>
        <family val="2"/>
        <scheme val="minor"/>
      </rPr>
      <t xml:space="preserve"> Anticipate completion by end of the 1 - 5 yr period. </t>
    </r>
  </si>
  <si>
    <t>ESH3</t>
  </si>
  <si>
    <t>1-5 Millbourne Lane, Esher, KT10 9DU</t>
  </si>
  <si>
    <t>Identified in 2018 Urban Capacity Study [HOU012] and allocated for 25 units in draft Local Plan. Council received confirmation from 1 of 3 landowners that site is available for development in response to land ownership and availability checks carried out to inform the 2023 Land Availability Assessment. Landowner confirmed site can be delivered in the 6 - 10 yr period of the Plan. No planning application or pre-app submitted to Council to date. Given evidence in the urban capacity study and response from landowner the site is considered developable. 
The site is a relatively small major development (20 - 49 units) and the lead in times can be relatively short. However, as 2 of the 3 landowners have not responsed delivery in the 11 - 16 yr period of the Plan more realistic giving around 10 years for a scheme to be worked up and submitted and 4 yrs for determination and completion.</t>
  </si>
  <si>
    <t>ESH4</t>
  </si>
  <si>
    <t>Hanover Cottage 6 Claremont Lane Esher KT10 9DW</t>
  </si>
  <si>
    <t>Identified in 2018 Urban Capacity Study [HOU012] and allocated for 12 units in draft Local Plan. Council received confirmation from landowner that site is available in the 11 - 15 yr period of the Plan in response to land ownership and availability checks carried out to inform the 2023 Land Availability Assessment but no pre-app or application has been submitted. 
As the site is a small major development of less than 20 units and could be built out relatively quickly. However, the Council considers 11 - 16 yr period more realistic in light of correspondence from Landowner. Anticipate delivery from 2036/37 giving around 10 years to work up a scheme and 4 years for determination and completion.</t>
  </si>
  <si>
    <t>ESH5</t>
  </si>
  <si>
    <t xml:space="preserve">Allocated for 5 units in draft Local Plan.
Application for full PP 2023/2776 for 4 units refused in Sep. 2023. 
Full PP granted under 2023/0302 for net 3 units in Jan. 2024.
Applicant progressing with discharge of conditions under 2024/1081 submitted in Apr. 2024. 
Expect completion 3 yrs after decision date (Jan. 2027) in line with average build out rates for sites of 1 - 9 units in the Borough. 
Site considered deliverable but falls into windfall category. </t>
  </si>
  <si>
    <t>ESH6</t>
  </si>
  <si>
    <t>6 Bracondale and 43 Claremont Lane, KT10 9EN</t>
  </si>
  <si>
    <r>
      <rPr>
        <sz val="11"/>
        <color theme="1"/>
        <rFont val="Calibri"/>
        <family val="2"/>
        <scheme val="minor"/>
      </rPr>
      <t>Identified through pre-app discussion between landowners and Council on scheme of 34 units in 2019. Council concluded principle of development is acceptable. No further pre-apps or application has been submitted.</t>
    </r>
    <r>
      <rPr>
        <sz val="11"/>
        <color rgb="FFFF0000"/>
        <rFont val="Calibri"/>
        <family val="2"/>
        <scheme val="minor"/>
      </rPr>
      <t xml:space="preserve">
</t>
    </r>
    <r>
      <rPr>
        <sz val="11"/>
        <color theme="1"/>
        <rFont val="Calibri"/>
        <family val="2"/>
        <scheme val="minor"/>
      </rPr>
      <t xml:space="preserve">
The site is considered developable based on the pre-app evidence. However, Council did not receive a response confirming availability for development to the 2023 land ownership and availability checks carried out to inform the 2023 Land Availability Study and no application has been submitted. 
</t>
    </r>
    <r>
      <rPr>
        <sz val="11"/>
        <rFont val="Calibri"/>
        <family val="2"/>
        <scheme val="minor"/>
      </rPr>
      <t xml:space="preserve">
</t>
    </r>
    <r>
      <rPr>
        <sz val="11"/>
        <color theme="1"/>
        <rFont val="Calibri"/>
        <family val="2"/>
        <scheme val="minor"/>
      </rPr>
      <t>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r>
  </si>
  <si>
    <t>ESH7</t>
  </si>
  <si>
    <t>Willow House, Mayfair House and Amberhurst, Claremont Lane, Esher, KT10 9DW</t>
  </si>
  <si>
    <t>Allocated in draft Local Plan for 57 units.
Council received confirmation from landowner that site is no longer available in response to land ownership and availability checks carried out to inform the 2023 Land Availability Assessment.</t>
  </si>
  <si>
    <t>ESH8</t>
  </si>
  <si>
    <t>Highwaymans Cottage Car Park, Portsmouth Road, Esher</t>
  </si>
  <si>
    <t xml:space="preserve">EBC owned site allocated for 9 units in draft Local Plan. EBC AMPS confirmed in May 2024 that the intital feasibility study concluded due to restrictive covenants requires the land to remain in use as a car park the site is no longer available for development. </t>
  </si>
  <si>
    <t>ESH9</t>
  </si>
  <si>
    <t>Cafe Rouge, Portsmouth Road, Esher, KT10 9AD</t>
  </si>
  <si>
    <t>Identified in 2018 Urban Capacity Study [HOU012] and allocated for 20 units in draft Local Plan. Council received confirmation from landowner that site is available for development in response to land ownership and availability checks carried out to inform the 2023 Land Availability Assessment. However, two applications were withdrawn in 2021 and 2022 and since no pre-app or subsequent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2032/33 - 2033/34.</t>
  </si>
  <si>
    <t>ESH10</t>
  </si>
  <si>
    <t>40 New Road, Esher, KT10 9NU</t>
  </si>
  <si>
    <t>Allocated for 6 units in draft Local Plan.
Application for full PP 2022/2086 for net 8 units refused in Oct. 2023. Appeal lodged with PINS in Mar. 2024. 
Officer recommendation for grant of permission. However, Council decided to refuse PP.  
Reasons for refusal include:
1. Development would be out of keeping with the character of the street and the wider area due to cramped layout and back-land-location.
2. Development would not offer suitable amenity space for future occupiers.
3. Development would result in a material loss of outlook from No. 42 New Road and No. 2 Broomfields.
4. Development would lead to future pressure for the removal of the trees which would be detrimental to the character and amenity of the area.
5. Applicant hasn't demonstrated how a measurable biodiversity net gain.
6. Development would not reflect the prevailing character of New Road would be provided on-site.
7. Proposed parking provision would not be appropriate to the development and would foreseeably result in on-street parking.
Council has suubmitted it's statement of case. Expect decision on appeal within the next 3 - 4 months, at the Inspector's discretion. 
Subsequent application for full PP 2024/0243 for net 5 units more closely aligned with the quantum in the site allocation Submitted in Jan. 2024. Decision target date 16 Jun. 2024. Anticipate commencement 1 yr after decision date (Jun. 2025) with completion 3 yrs after decision date (from Jun. 2027) in line with average build out rates for schemes of 1 - 9 units in the Borough. Therefore could see completion by the end of the 1 - 5 yr period.</t>
  </si>
  <si>
    <t>ESH11</t>
  </si>
  <si>
    <t>45 More Lane, Esher, KT10 8AP</t>
  </si>
  <si>
    <r>
      <rPr>
        <sz val="11"/>
        <color theme="1"/>
        <rFont val="Calibri"/>
        <family val="2"/>
        <scheme val="minor"/>
      </rPr>
      <t>Site allocation ESH11 allocated for 25 units in draft Local Plan.
S73 application for variation of condition 2 approved plans of 2021/1791 granted PP under 2022/2392 in Feb. 2023. Second S73 for variation of condition 2 approved plans of 2022/2392 granted PP under 2022/2392 in Dec. 2023. Discharge of all pre-commencement conditions of PP 2021/1791 under 2022/2691 confirmed in Nov 2023. 
Officers confirmed work on site is underway with commencement notice expected in the 3 - 6 months. 
Contacted developer Octagon Housing on 17 May 2024 who confirmed anticipate completion in Aug./Sep. 2024</t>
    </r>
    <r>
      <rPr>
        <sz val="11"/>
        <color rgb="FFFF0000"/>
        <rFont val="Calibri"/>
        <family val="2"/>
        <scheme val="minor"/>
      </rPr>
      <t xml:space="preserve">. </t>
    </r>
  </si>
  <si>
    <t>ESH12</t>
  </si>
  <si>
    <t>Garages at Farm Road, Esher, KT10 8AX</t>
  </si>
  <si>
    <t xml:space="preserve">PA Housing site allocated for 3 units in the draft Local Plan.
No pre-app or application has been submitted to the Council and the site is therefore not considered deliverable in the first 3 yrs of the Plan period. The site is considered developable but will likely come forward as windfall development. </t>
  </si>
  <si>
    <t>Developable but will fall into windfall category.</t>
  </si>
  <si>
    <t>ESH13</t>
  </si>
  <si>
    <t>42 New Road Esher KT10 9NU</t>
  </si>
  <si>
    <t>Identified in 2018 Urban Capacity Study [HOU012] and allocated for 6 units in the draft Local Plan. Landowner confirmed the site is available for development in response to the 2023 land ownership and availability checks carried out to inform the 2023 Land Availability Study. The landowner indicating that development could come forward in the 1 - 5 yr period of the Plan. Site considered developable based on the evidence in the Urban Capacity Study and response from the landowner but no application or pre-app has been submitted to the Council.
Anticipate PP recieved in 1 - 5 yr period although landowner indicated site could be deliverable an application/pre-app has not been submitted to date. Therefore anticipate completion in the early part of the 6 - 10 yr period. Giving 2 yrs for a application to be worked up, submitted and determined. Then applying the average build of rate of 3 yrs to completion from decision for scheme of 1 - 9 units in the Borough would expect completion in 2031/32.</t>
  </si>
  <si>
    <t>ESH14</t>
  </si>
  <si>
    <t>Two Furlongs and Wren House, Portsmouth Road, Esher, KT10 9AA</t>
  </si>
  <si>
    <t>Identified in 2018 Urban Capacity Study [HOU012] and allocated for 10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2029/30.</t>
  </si>
  <si>
    <t>ESH15</t>
  </si>
  <si>
    <t>Unit A &amp; B Sandown Industrial Park, Esher, KT10 8BL</t>
  </si>
  <si>
    <t>Allocated in draft Local Plan for 40 units.
Council received confirmation from landowner that site is no longer available in response to land ownership and availability checks carried out to inform the 2023 Land Availability Assessment.</t>
  </si>
  <si>
    <t>ESH16</t>
  </si>
  <si>
    <t>River Mole Business Park, Mill Road, Esher, KT10 8BJ</t>
  </si>
  <si>
    <t xml:space="preserve">EBC owned site allocated for 200 units in draft Local Plan.
In May 2024 EBC AMPS and Regeneration confirmed they are actively working to bring site forward for delivery in the 6 - 10 yr period of Plan. 
Viability and feasibility studies have been undertaken on development options for the site, with quantums of 160 - 240 units (200 units representing the mid point). Programme of work includes public consultations on identified options in early 2025 and selection of preferred option in July 2025, with work on a planning application to follow for submission in late 2025/early 2026. 
Anticipate PP is received in 2 yrs from submission (late 2027/early 2028), with first completions 2 yrs later (2029/2030) and an average build out rate of 49 dpa from Lichfields Start to Finish (Third Edition) for scheme of 100 - 499 units. 
Extent not correct. Incorrectly drawn based on EBC land ownership. </t>
  </si>
  <si>
    <t>ESH17</t>
  </si>
  <si>
    <t>Units C and D, Sandown Industrial Park, Mill Road, Esher</t>
  </si>
  <si>
    <t>EBC owned site allocated for 60 units in draft Local Plan. In May 2024 EBC AMPS and Regeneration confirmed they are actively working to bring site forward for delivery in 6 - 10 yr period of Plan.
Viability and feasibility studies have been undertaken on development options for the site, with quantums of 87 units (67 apartments and 20 houses). Programme of work includes public consultations on identified options in early 2025 and selection of preferred option in July 2025, with work on a planning application to follow for submission in late 2025/early 2026. 
Anticipate PP is received in 2 yrs from submission (late 2027/early 2028), with first completions 2.5 yrs later (2029/2030) and an average build out rate of 20 dpa from Lichfields Start to Finish (Third Edition) for scheme of 50 - 99 units.</t>
  </si>
  <si>
    <t>ESH18</t>
  </si>
  <si>
    <t>Windsor House 34-40 High Street</t>
  </si>
  <si>
    <t>Identified in 2018 Urban Capacity Study [HOU012] and allocated for 8 units in the draft Local Plan. Council received a response confirming avaialbility for development to the 2023 land ownership and availability checks carried out to inform the 2023 Land Availability Study for 6-10 years. Site considered developable based on the evidence in the Urban Capacity Study and landowner confirmation but no application or pre-app has been submitted to the Council.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</si>
  <si>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ESH19</t>
  </si>
  <si>
    <t>Hawkshill Place Portsmouth Road Esher KT10 9HY</t>
  </si>
  <si>
    <t>Allocated in draft Local Plan for 12 units.
Council received confirmation from landowners that site is no longer available in response to land ownership and availability checks carried out to inform the 2023 Land Availability Assessment.</t>
  </si>
  <si>
    <t>ESH20</t>
  </si>
  <si>
    <t>81 High Street, Esher, KT10 9QA</t>
  </si>
  <si>
    <t>EBC owned site allocated for 8 units in draft Local Plan.
EBC AMPS confirmed that site is no longer available in response to land ownership and availability checks carried out to inform the 2023 Land Availability Assessment.</t>
  </si>
  <si>
    <t>ESH21</t>
  </si>
  <si>
    <t>Esher Library and land adjoining, Church Street, Esher, KT10 9NS</t>
  </si>
  <si>
    <t>EBC owned site leased by SCC allocated reprovision of the existing community use and 15 units in the draft Local Plan. SCC confirmed in response to the Regulation 19 consultation that the library use would be retained but also that they may consider redevleopment of the site including reprovision of the library and an element of residential subject to feasibility studies and options appraisal.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2032/33 - 2033/34.</t>
  </si>
  <si>
    <t>ESH22</t>
  </si>
  <si>
    <t>15 Clare Hill Esher KT10 9NB</t>
  </si>
  <si>
    <t>Identified in 2018 Urban Capacity Study [HOU012] and allocated for 55 units in draft Local Plan. Council didn't receive confirmation of availability in response to the land ownership and availability checks carried out to inform the 2023 Land Availability Assessment. Site is considered developable based on the evidence in the urban capacity study but no pre-app or application has been submitted to the Council to date. 
As the site is a larger major development (50 - 99 units) and the lead in times can be a bit longer the Council anticipates the site could come forwared in the 11 - 16 yr period of the Plan. Using Lichfields Start to Finish (Third Edition) average time for sites of 50 - 99 units of 1.5 yrs to go from validation of an application to decision and 2.5 yrs from decision to first completions with an average build out rate of 20 dpa. If PP were submitted and approved in the 6 - 10 year period. Could anticipate first completions from 2036/2037.</t>
  </si>
  <si>
    <t>ESH23</t>
  </si>
  <si>
    <t>St Andrews and Hillbrow House, Portsmouth Road, Esher, KT10 9SA</t>
  </si>
  <si>
    <t>Identified in 2018 Urban Capacity Study [HOU012] but was not considered deliverable as would require conversion from commerical use to residential. However, PD rights now allow this change of us without PP. As such, Council considers the site to be deliverable and allocated it for 30 units in draft Local Plan. Council didn’t receive a response from the landowner in response to the land ownership and availability checks carried out to inform the 2023 Land Availability Asssessment. However, no pre-app or application has been submitted to the Council.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</si>
  <si>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ESH24</t>
  </si>
  <si>
    <t>Civic Centre, High Street, Esher</t>
  </si>
  <si>
    <t xml:space="preserve">EBC owned site allocated for mixed use including 400 units in the draft Local Plan. Note that typo in draft Plan meant it didn't identify the mixed use element. 
Feasibility work undertaken by the Council found 400 units is achievable as a 4 storey building of 1 and 2 bed flats. 
Heritage asset Sandown House considered in feasibility/capacity work. Council has also undertaken transport capacity work to support the 400 unit scheme. 
EBC AMPS confirmed in May 2024 that they are working to procure a developer/architect to undertake masterplanning within the next 12 months and anticipate commencement on site within 5 yrs (2028/29) and first completions 3 to 4 yrs after (2031/32 - 2032/33). Apply average build out rate of around 49 dpa from Lichfields Start to Finish (Third Edition) for schemes of 100 - 499 units. </t>
  </si>
  <si>
    <t>H1</t>
  </si>
  <si>
    <t>63 Queens Road, Hersham, KT12 5LA</t>
  </si>
  <si>
    <t>Allocated for 5 units and retention of existing community use in draft Plan.
Application for full PP 2019/1320 for 7 Flats refused in Dec. 2019. Reaons for refusal include:
1.  development would result in the loss of community use which would not be  replaced by equivalent or better provision at the site nor is there any justification that there would be alternative community use in a suitable location in the locality.
2. The scheme, due to its form, materials, scale and proportions would provide a jarring visual appearance detrimental to the character and appearance of the area appearing discordant and incongruous.
3. Proposal would, by reason of the lack of a satisfactory completed Unilateral  Undertaking in relation to the provision of affordable housing.
Two subsequent Lawful Development Certificates for change of use from community use to office 2022/0301 dismissed at appeal in Mar. 2023 and 2022/1618 refused in July 2022. 
Refused application was not in accordance with the allocation due to loss of community use and proposed a devleopment of greater density. The Council considers the reasons for refusal can be overcome if the density is reduced and the community use retained in accordance with the draft Local Plan allocation. Site is therefore considered developable.
If a subsequent application is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by the end of the 6 - 10 yr period from 2033/32.</t>
  </si>
  <si>
    <t>H2</t>
  </si>
  <si>
    <t>19 Old Esher Road, Hersham, KT12 4LA</t>
  </si>
  <si>
    <t xml:space="preserve">Allocated for 5 units in draft Local Plan. 
Council review of housing trajectory in support of appeal inquiry of refused application 2023/0962 for Land North of Raleigh Drive, Claygate concluded 5 units is not achieavable and the site will likely come forward as a windfall development. </t>
  </si>
  <si>
    <t>H3</t>
  </si>
  <si>
    <t>Hersham Shopping Centre, Molesey Road, Hersham</t>
  </si>
  <si>
    <t xml:space="preserve">Allocated for 200 units in draft Local Plan. Site was orginally identified in the 2018 Urban Capacity Study [HOU012] but only the Waitrose car park and EBC car park components of the site were being considered for consolidation to allow a small site for housing. The landowners at that time, confirmed interest in developing Waitrose car park site in 2020.
Since then, new applicants began considering a redevelopment of the whole Shopping Centre and submitted a PPA in 2021. Following Applicant's capacity work, PPA with the Council and consultation with the local community, applicant has confirmed 200 units is not achievable with 100 units now considered an achievable and deliverable quantum. 
A hybrid planning application (2024/0498) was submitted in April 2024 and is currently under consideration. Latest discussions confirm plans to deliver site in the 6 - 10 yr period of the Plan. Anticipate grant of PP, reserved matters and discharge of conditions within 3 yrs, commencement from 2026/27 and first completions from 2029/30. Apply average build out rate of 49 dpa from Lichfields Start to Finish (second edition) for schemes of 100 - 499 units. </t>
  </si>
  <si>
    <t>H4</t>
  </si>
  <si>
    <t>Park House, Pratts Lane, Hersham, KT12 4RR</t>
  </si>
  <si>
    <t>Allocated in draft Local Plan for 5 units.
Council received confirmation from landowner that site is no longer available in response to land ownership and availability checks carried out to inform the 2023 Land Availability Assessment.</t>
  </si>
  <si>
    <t>H5</t>
  </si>
  <si>
    <t>Car park to the south of Mayfield Road, Hersham</t>
  </si>
  <si>
    <t>EBC owned site allocated for 9 units in the draft Local Plan. No plans have been developed yet but EBC AMPS confirmed site to be brought forward for delivery in the 11 - 15 yr period of the Plan in May 2024. 
Delivery pushed back to end of Plan period (2038/39 - 2039/40) period to give around 10 yrs for a scheme to be developed and 4 yrs to be implemented.</t>
  </si>
  <si>
    <t>H6</t>
  </si>
  <si>
    <t>Hersham Day Centre and Village Hall, Queens Road, Hersham, KT12- 5LU</t>
  </si>
  <si>
    <t xml:space="preserve">EBC owned site allocated for mixed use, including 15 units in the draft Local Plan. EBC AMPS confirmed in May 2024 that no plans have been developed and the village hall has been leased for a 5 yr period.  However, EBC AMPS indicated that beyond the 5 yr lease the site can still be considered for development. 
Delivery pushed back to end of the 11 - 16 yr period to give ample time for a scheme to be developed afetr the 5 yr lease is up. </t>
  </si>
  <si>
    <t>H7</t>
  </si>
  <si>
    <t>New Berry Lane car park, Hersham</t>
  </si>
  <si>
    <t xml:space="preserve">EBC owned site allocated for 7 units in the draft Local Plan. EBC AMPS confirmed in May 2024 that in light of resident response the site is no longer available for development and will be retained as a car park. </t>
  </si>
  <si>
    <t>H8</t>
  </si>
  <si>
    <t>Hersham sports and social club 128 Hersham Road Hersham KT12 5QL</t>
  </si>
  <si>
    <t>Allocated in draft Local Plan for 8 units.
Council received confirmation from landowner that site is no longer available in response to land ownership and availability checks carried out to inform the 2023 Land Availability Assessment.</t>
  </si>
  <si>
    <t>H9</t>
  </si>
  <si>
    <t>Volkswagen Ltd Esher Road Hersham KT12 4JY</t>
  </si>
  <si>
    <t>H10</t>
  </si>
  <si>
    <t>The Royal George 130-132 Hersham Road Hersham KT12 5QJ</t>
  </si>
  <si>
    <t>Allocated in draft Local Plan for 15 units.
Council received confirmation from landowner that site is no longer available in response to land ownership and availability checks carried out to inform the 2023 Land Availability Assessment.</t>
  </si>
  <si>
    <t>H11</t>
  </si>
  <si>
    <t>Trinity Hall and 63-67 Molesey Road, Hersham</t>
  </si>
  <si>
    <t xml:space="preserve">Identified in 2018 Urban Capacity Study [HOU012]and allocated for 47 units in draft Local Plan. However, due to the presence of a Grade II listed building - The Barley Mow Public House and a sewage pumping station in the centre of the site. It is no longer considered developable. </t>
  </si>
  <si>
    <t>H12</t>
  </si>
  <si>
    <t>Car Park next to Waterloo Court</t>
  </si>
  <si>
    <t xml:space="preserve">Network Rail owned site identified in the 2018 Urban Capacity Study and allocated for 62 units in draft Local Plan. 
In a land disposal evaluation dated Feb. 2021 Network Rail confirmed intention to dispose of site and transfer it to Solumn Regeneration for housing development. The proposed development is 26 units and is anticipated to come forward for PP in spring 2025, with commencement in early 2026 and completion by the end of 2026.
Solumn entered pre-app discussions with the Council in November 2023 for a scheme of 28 terraced houses. Pre-app is still under consideration. Delivery pushed back to end of 6 - 10 yr period (2033/34) to reflect that pre-app discussion not closed and need to submit application, around 1 yr for decision, 2.5 yrs to commencement and 3 yrs from commencement to completion from decsion in line with the average build out rates for schemes of 10 - 49 units in the Borough. </t>
  </si>
  <si>
    <t>H13</t>
  </si>
  <si>
    <t>All Saints Catholic Church hall Queens Road Hersham KT12 5LU</t>
  </si>
  <si>
    <t>Identified in 2018 Urban Capacity Study [HOU012] and allocated for 8 units in the draft Local Plan. Council did not receive a response confirming avaialbility for development to the 2023 land ownership and availability checks carried out to inform the 2023 Land Availability Study. Site considered developable based on the evidence in the Urban Capacity Study but no application or pre-app has been submitted to the Council.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</si>
  <si>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H14</t>
  </si>
  <si>
    <t>Hersham Technology Park (Air Products)</t>
  </si>
  <si>
    <t>Employment floorspace allocation.</t>
  </si>
  <si>
    <t>H15</t>
  </si>
  <si>
    <t>Hersham Library, Molesey Road, Hersham, KT12 4RF</t>
  </si>
  <si>
    <t>SCC owned site allocated for reprovision of the library and 13 units in draft Local Plan. In response to the Regulation 19 consultation SCC confirmed that the library use would be retained but also that they may consider redevleopment of the site including reprovision of the library and an element of residential subject to feasibility studies and options appraisal.
Delivery pushed back to end of 11 - 16 yr period to reflect uncertainty around delivery of site and potential for longer lead in times as scheme may be more complex due to the need to retain the exisiting library.</t>
  </si>
  <si>
    <t>MOL1</t>
  </si>
  <si>
    <t>2 Beauchamp Road, East Molesey, KT8 0PA</t>
  </si>
  <si>
    <t xml:space="preserve">Allocated for 9 units in draft Local Plan.
Council review of housing trajectory in support of appeal inquiry of refused application 2023/0962 for Land North of Raleigh Drive, Claygate concluded 9 units is not achieavable and the site will likely come forward as a windfall development. </t>
  </si>
  <si>
    <t>MOL2</t>
  </si>
  <si>
    <t>133-135 Walton Road, East Molesey, KT8 0DT</t>
  </si>
  <si>
    <t>Site identified through pre-app discussions between landowners and Council on scheme comprising 2 commercial units at ground floor with 8 residential units above. Council concluded principle of development is acceptable. Landowners confirmed site is deliverable in 1 - 5 yr period of Plan in the LAA 2023 land ownership checks. However, no application submitted to date. Given pre-app evidence site is considered developable in the 6 - 10 yr period.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</si>
  <si>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MOL 3</t>
  </si>
  <si>
    <t>Garage block west of 14 and north of 15 Brende Gardens, West Molesey</t>
  </si>
  <si>
    <t xml:space="preserve">PA Housing site allocated for 2 units in draft Local Plan (4 units in submitted Plan).
Application for full PP 2021/0345 for 2 units submitted in Feb. 2021 under consideration. Made valid in Feb. 2021 and comments due by April 2021.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</si>
  <si>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MOL4</t>
  </si>
  <si>
    <t>East Molesey Car Park, Walton Road, East Molesey</t>
  </si>
  <si>
    <t xml:space="preserve">EBC owned site allocated in draft Local Plan for 23 units.
EBC AMPS confirmed site is no longer available for housing development in response to land ownership and availability checks carried out to inform the 2023 Land Availability Assessment. Site is now proposed for use as a medical centre. </t>
  </si>
  <si>
    <t>Not available for housing (C3) development</t>
  </si>
  <si>
    <t>MOL5</t>
  </si>
  <si>
    <t>Garages to the rear of Belvedere Gardens, West Molesey</t>
  </si>
  <si>
    <t xml:space="preserve">Allocated for 4 units in draft Local Plan.
Granted PP under 2020/3003 in Mar. 2023 for net 4 units. 
No subsequent application submitted. 
Expect completion 3 yrs after decision date (Mar. 2026) in line with average build out rates for sites of 1 - 9 units in the Borough. </t>
  </si>
  <si>
    <t>MOL6</t>
  </si>
  <si>
    <t>Garages to the rear of Island Farm Road, West Molesey</t>
  </si>
  <si>
    <t xml:space="preserve">PA Housing site allocated for 3 units in draft Local Plan.
Application for full PP 2020/3004 for 3 units submitted in Nov. 2020 under consideration. Made valid in Nov. 2020 and comments due by Dec.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</si>
  <si>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MOL8</t>
  </si>
  <si>
    <t>7 Seymour Close and Land to rear of 103-113 Seymour Close, East Molesey, KT8 0JY</t>
  </si>
  <si>
    <t>Identified in LAA 2022 and LAA 2023 through past planning history (2017/3711) and a subsequent pre-application received in 2018 for 7 units. It is allocated for 5 units in the draft Local Plan. Council did not receive a response confirming availability for development to the 2023 land ownership and availability checks carried out to inform the 2023 Land Availability Study. The site is considered developable based on the past planning history and pre-app.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</si>
  <si>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MOL9</t>
  </si>
  <si>
    <t>11-27 Down Street, West Molesey, KT8 2TG</t>
  </si>
  <si>
    <t>Identified in 2018 Urban Capacity Study [HOU012] and in a 2018 pre-app for a number of garage sites across the Borough, the site has been allocated for 7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and the landowner PA Housing's intention to develop garage sites across the Borough.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</si>
  <si>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MOL10</t>
  </si>
  <si>
    <t>Vine Medical Centre 69 Pemberton Road East Molesey KT8 9LJ</t>
  </si>
  <si>
    <t>Allocated in draft Local Plan for 7 units.
Council received confirmation from landowner that site is no longer available in response to land ownership and availability checks carried out to inform the 2023 Land Availability Assessment.</t>
  </si>
  <si>
    <t>MOL11</t>
  </si>
  <si>
    <t>Molesey Hospital, High Street, KT8 2LU</t>
  </si>
  <si>
    <r>
      <t xml:space="preserve">Identified in 2018 Urban Capacity Study [HOU012] and allocated 70 units in draft Local Plan. Availability and capacity confirmed in Regulation 19 representation from landowner who confirmed site is deliverable in the 6 - 10 yr period of the Plan (Rep ID </t>
    </r>
    <r>
      <rPr>
        <sz val="11"/>
        <rFont val="Calibri"/>
        <family val="2"/>
      </rPr>
      <t>#</t>
    </r>
    <r>
      <rPr>
        <sz val="9.9"/>
        <rFont val="Calibri"/>
        <family val="2"/>
      </rPr>
      <t>1112162)</t>
    </r>
    <r>
      <rPr>
        <sz val="11"/>
        <rFont val="Calibri"/>
        <family val="2"/>
        <scheme val="minor"/>
      </rPr>
      <t>. Site is considered developable based on the evidence in the urban capacity study and information submitted by the landowner at Regulation 19. However, no pre-app or application has been submitted to the Council to date. 
Although the landowner has indicated site could come forward in the 6 - 10 yr period. As the site is a larger major development (50 - 99 units) and the lead in times can be a bit longer and no pre-app has been submitted. The Council anticipates the site to come forwared in the 11 - 16 yr period of the Plan. Using Lichfields Start to Finish (Third Edition) average time for sites of 50 - 99 units of 1.5 yrs to go from validation of an application to decision and 2.5 yrs from decision to first completions with an average build out rate of 20 dpa. If PP were submitted and approved in the 6 - 10 year period. Could anticipate first completions from 2036/37.</t>
    </r>
  </si>
  <si>
    <t>MOL12</t>
  </si>
  <si>
    <t>Henrietta Parker Centre, Ray Road, West Molesey</t>
  </si>
  <si>
    <t xml:space="preserve">SCC owned site allocated for 13 units in draft Local Plan. 
Council received confirmation from SCC that site is developable at the quantum identified in response to land ownership and availability checks carried out to inform the 2023 Land Availability Assessment. No plans have been developed yet but SCC confirmed site to be brought forward in the 11 - 15 yr period of the draft Local  Plan.
Delivery anticipate in the back end of the 11 - 16 yr period reflecting SCC's response, giving around 10 years for a scheme to be worked up and submitted, and 4 yrs for determination and implementation.  </t>
  </si>
  <si>
    <t>MOL13</t>
  </si>
  <si>
    <t>Parking/garages at Grove Court Walton Road East Molesey KT8 0DG</t>
  </si>
  <si>
    <t>Identified in 2018 Urban Capacity Study [HOU012] and allocated for 7 units in the draft Local Plan. Council did not receive a response confirming avaialbility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</si>
  <si>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MOL14</t>
  </si>
  <si>
    <t>43 Palace Road East Molesey KT8 9DN</t>
  </si>
  <si>
    <t>Allocated in draft Local Plan for 18 units.
Council received confirmation from landowner that site is no longer available in response to land ownership and availability checks carried out to inform the 2023 Land Availability Assessment.</t>
  </si>
  <si>
    <t>MOL15</t>
  </si>
  <si>
    <t>Pavilion Sports Club car park Hurst Lane East Molesey KT8 9DX</t>
  </si>
  <si>
    <t>Identified in 2018 Urban Capacity Study [HOU012] and allocated for 9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</si>
  <si>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MOL16</t>
  </si>
  <si>
    <t>Tesco Metro car park, Walton Road, East Molesey</t>
  </si>
  <si>
    <t>Allocated in draft Local Plan for 11 units.
Council received confirmation from landowner that site is no longer available in response to land ownership and availability checks carried out to inform the 2023 Land Availability Assessment.</t>
  </si>
  <si>
    <t>MOL17</t>
  </si>
  <si>
    <t>Water Works south of Hurst Road, West Molesey</t>
  </si>
  <si>
    <t>Thames Water owned site identified in 2018 Urban Capacity Study [HOU012] and allocated for 14 units in the draft Local Plan. Council did not receive a response confirming availability for development to the 2023 land ownership and availability checks carried out to inform the 2023 Land Availability Study. The Council followed up in May 2024 when Thames Water confirmed the site is operational and not available for development.</t>
  </si>
  <si>
    <t>MOL18</t>
  </si>
  <si>
    <t>Molesey Clinic and library, Walton Road, West Molesey, KT8 2HZ</t>
  </si>
  <si>
    <t xml:space="preserve">SCC owned site allocated in draft Local Plan for 10 units.
Council received confirmation from SCC that site is no longer available in response to land ownership and availability checks carried out to inform the 2023 Land Availability Assessment. The site has been transfered to NHS ownership who are not intending to release it for development.  </t>
  </si>
  <si>
    <t>MOL19</t>
  </si>
  <si>
    <t>5 Matham Road East Molesey KT8 0SX</t>
  </si>
  <si>
    <t>Identified in 2018 Urban Capacity Study [HOU012] and allocated for 23 units in draft Local Plan. Whilst the urban capacity study discounted the site due to viability constraints associated with replacement of an existing dwelling on the site. The Council considers the site is developable in the 11 - 15 yr period of the Plan if a sensitive conversion of the existing dwelling were part of the proposal. This gives time for a scheme to be worked up and submitted. No pre-app or application has been submitted to the Council. 
Although the site is relatively small (20 - 49 units). Longer lead in times are  anticipated due to the need for a sensitive conversation which could result a longer period working up an application and more conditions to discharge. Therefore delivery in the back end of the 11 - 16 year period is considered more realistic.</t>
  </si>
  <si>
    <t>MOL20</t>
  </si>
  <si>
    <t>Joseph Palmer Centre, 319a Walton Road</t>
  </si>
  <si>
    <t>SCC owned site allocated for 60 C2 units (30 at 0.5 rate) in draft Local Plan. In response to land ownership and availability checks carried out to inform the 2023 Land Availability Assessment SCC confirmed that no plans have been developed yet but reiterated site is to be brought forward for housing development with delivery in the 11 - 15 yr period of the draft Plan. 
Using Lichfields Start to Finish (Third Edition) average time for sites of 50 - 99 units of 1.5 yrs to go from validation of an application to decision and 2.5 yrs from decision to first completions with an average build out rate of 20 dpa. If PP were submitted and approved in the 6 - 10 year period. Could anticipate first completions from 2036/37.</t>
  </si>
  <si>
    <t>WOT1</t>
  </si>
  <si>
    <t>12-16a High Street, Walton-on-Thames, KT12 1DA</t>
  </si>
  <si>
    <t>Allocated for 24 units in draft Local Plan.
Application for full PP 2023/3378 for mixed use C3 and flexible Class E floorspace with 0 net gain of homes. Submitted Dec. 2023. Made valid Dec. 2023. Decision target date Mar. 2024.</t>
  </si>
  <si>
    <t>WOT2</t>
  </si>
  <si>
    <t>Leylands House, Molesey Road, Walton-on-Thames</t>
  </si>
  <si>
    <t>Allocated for 56 units in draft Local Plan. 
Landowner confirmed in Reg. 19 representation that site is no longer available.</t>
  </si>
  <si>
    <t>WOT3</t>
  </si>
  <si>
    <t>Garages to the rear of 84-92and 94-96 Rodney Road, Walton-on-Thames</t>
  </si>
  <si>
    <t xml:space="preserve">PA Housing site allocated for 1 units in draft Local Plan.
Application for full PP 2020/3450 for 1 units submitted in Dec. 2020 under consideration. Made valid in Jan. 2021 and comments due by March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</si>
  <si>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WOT4</t>
  </si>
  <si>
    <t>9-21a High Street, Walton-on-Thames</t>
  </si>
  <si>
    <t>WOT5</t>
  </si>
  <si>
    <t>63-69 High Street, Walton-on-Thames, KT12 1DJ</t>
  </si>
  <si>
    <t>Identified through a pre-app submitted in 2019 for a mixed use scheme including 29 units. Council recommended that the principle of a mixed use scheme and intensification of the residential use on the site could be acceptable subject to the scheme demonstrating that the commercial uses are suitably flexible; provision of onsite affordable housing; and exploring the possible provision of 3 bed family units.
The site was allocated for 28 units in draft Local Plan.
Council received confirmation from landowners that site is available for development in response to land ownership and availability checks carried out to inform the 2023 Land Availability Assessment. Landowners confirmed site can be delivered in the 11 - 15 yr period of the Plan. The site is considered developable based on the pre-application and ownership confirmation.  However, no planning application has been submitted to the Council. 
As the site is a relatively small major development (20 - 49 units) and the lead in times can be relatively short. However, as the landowner has signaled the site is deliverable in the 11 - 16 yr period of the Plan the Council has reflected this, with delivery anticipated from 2037/38 giving around 10 years for a scheme to be worked up and submitted and 4 yrs for determination and implementation.</t>
  </si>
  <si>
    <t>WOT6</t>
  </si>
  <si>
    <t>Garages to the rear of 17-27 Field Common Lane Walton-On-Thames KT12 3QH</t>
  </si>
  <si>
    <t xml:space="preserve">PA Housing owned site allocated for 3 units in draft Local Plan. 
Application for full PP 2023/2955 for net 3 units under consideration. Submitted 30 Oct. 2023. Made valid 28 Oct. 2023. Comments due by 29 Dec. 2023. Decision target date 23 Jan. 2024.
Decision delayed due to outstanding issues raised by SCC Highways and Joint Waste Solutions. 
Expect to take to committe and issue decision in next 6 months (Dec. 2024). 
Expect completion in 3 yrs after decision (Dec. 2027) and wil therefore fall under windfall. </t>
  </si>
  <si>
    <t>WOT7</t>
  </si>
  <si>
    <t>Walton Park Car Park, Walton Park, KT12 3ET</t>
  </si>
  <si>
    <t>EBC owned site allocated for 17 units in draft Local Plan in May 2024 EBC AMPS confirmed feasibility work has been undertaken confirming a scheme of 17 units is deliverable on the site. Council aiming to move forward with options appraisal and consultation with application planned within the next 5 years.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</si>
  <si>
    <t>WOT8</t>
  </si>
  <si>
    <t>16-18 Sandy Lane, KT10 9PG</t>
  </si>
  <si>
    <t xml:space="preserve">Allocated for 7 units in draft Local Plan. 
Site is under construction under 2022/1998 and 2021/2764 for net 5 units, with commencement on site in Oct. 2022.
Discharge of condition 3 (Material Samples), 6 (Electric Vehicle Charging), 7 (Construction Transport Management Plan) and 8 (Potential Land Contamination) of 2021/2764 under 2022/2040 confirmed in Sep. 2022; conditon 6 (Electric vehicle charging) 7 (Construction management plan) 8 (Potential land contamination) and 9 (Landscaping scheme) of 2022/1998 under 2022/3745 confirmed in part / refused in part in Mar. 2023. 
S73 application for variation of Condition 2 (Approved plans) of  2022/1998 granted in Mar. 2023. 
NMA to PP 2022/3688 granted in May 2024. 
Deed of variation to remove the Early and Late Review Mechanism for Viability from PP 2022/2388 submitted April 2024. Decision target date Jun. 2024. 
Expect completion 2 yrs after commencement (Oct. 2024) in line with average build out rates for sites of 1 - 9 units in the Borough. </t>
  </si>
  <si>
    <t xml:space="preserve">WOT9 </t>
  </si>
  <si>
    <t xml:space="preserve">Garages adjacent to 1 Tumbling Bay Walton-On-Thames </t>
  </si>
  <si>
    <t xml:space="preserve">PA Housing site allocated for 2 units in draft Local Plan.
No application submitted to date. Pre-application submitted in 2021 providing two options for the site.  Prinicple of residential development supported. It is expected to come forward in years 6 - 10. As less than 5 units the site would fall into windfall development. </t>
  </si>
  <si>
    <t>WOT10</t>
  </si>
  <si>
    <t>Garages at Sunnyside, Walton-on-Thames</t>
  </si>
  <si>
    <t xml:space="preserve">PA Housing site allocated for 4 units in draft Local Plan.
Application for full PP 2022/1271 for 4 units submitted in April. 2022 under consideration. Made valid in April. 2022 and comments due by Oct.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</si>
  <si>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WOT11</t>
  </si>
  <si>
    <t>The Playhouse, Hurst Grove, Walton-on-Thames</t>
  </si>
  <si>
    <t>EBC owned site allocated in draft Local Plan for 20 units.
Council received confirmation from landowner that site is no longer available in response to land ownership and availability checks carried out to inform the 2023 Land Availability Assessment.</t>
  </si>
  <si>
    <t>WOT12</t>
  </si>
  <si>
    <t>147 Sidney Road, KT12 3SA</t>
  </si>
  <si>
    <t>Identified through 2021 pre-app and allocated for 8 units in the draft Local Plan. Council did not receive a response confirming avaialbility for development to the 2023 land ownership and availability checks carried out to inform the 2023 Land Availability Study. The site is considered developable based on the pre-app evidence but no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</si>
  <si>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WOT13</t>
  </si>
  <si>
    <t>Halfway Car Park, Hersham Road, Walton-on-Thames</t>
  </si>
  <si>
    <t>EBC owned site allocated for 8 units in the draft Local Plan. No plans have been developed yet but EBC AMPS confirmed in May 2024 site to be brought forward for delivery in the 11 - 15 yr period of the Plan.
Delivery pushed back to end of Plan period (2038/39 - 2039/40) period to give around 10 yrs for a scheme to be developed and 4 yrs to be implemented.</t>
  </si>
  <si>
    <t>WOT14</t>
  </si>
  <si>
    <t>20 Sandy Lane, Walton-on-Thames, KT12 2EQ</t>
  </si>
  <si>
    <t xml:space="preserve">Identified in 2018 Urban Capacity Study [HOU012] but considered not able to accommodate 5 units or more. However, Council allocated it for 7 units in the draft Local Plan. Council did not receive a response confirming availability for development to the 2023 land ownership and availability checks carried out to inform the 2023 Land Availability Study and no pre-app or application.
If development were to come forward on the site it would likely be for less than 5 units and would fall into windfall. </t>
  </si>
  <si>
    <t>WOT15</t>
  </si>
  <si>
    <t>Bradshaw House Bishops Hill and Walton Centre for the Community, Manor Road, Walton-On-Thames KT12 2PB</t>
  </si>
  <si>
    <t xml:space="preserve">EBC owned site allocated for net 18 units in draft Local Plan. In May 2024 EBC AMPS confirmed no plans have been developed and there are no short terms plans to do so. However, they confirmed the site is developable and will be considered within the next 10 years.
Delivery pushed back to end of the 11 - 16 yr period of the plan to reflect uncertainty and potential for scheme to come forward in next 10 years. </t>
  </si>
  <si>
    <t>WOT16</t>
  </si>
  <si>
    <t>Elm Grove, 1 Hersham Road, Walton-on-Thames, KT12 1LH</t>
  </si>
  <si>
    <t>EBC owned site allocated for a medical centre use and 70 units resulting from a land swap in the draft Local Plan. No plans for the residential development have been developed yet but EBC AMPS confirmed in May 2024 that they are bringing forward an application for the medical centre use in the next 12 months with work on the land swap and residential scheme to follow. 
Using Lichfields Start to Finish (Third Edition) average time for sites of 50 - 99 units of 1.5 yrs to go from validation of an application to decision and 2.5 yrs from decision to first completions with an average build out rate of 22 dpa. If PP were submitted and approved in the 6 - 10 year period. Could anticipate first completions from 2036/2037.</t>
  </si>
  <si>
    <t>WOT17</t>
  </si>
  <si>
    <t>Rylton House, Hersham Road, Walton-On-Thames</t>
  </si>
  <si>
    <t>Identified in 2018 Urban Capacity Study [HOU012] and allocated for 8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</si>
  <si>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WOT18</t>
  </si>
  <si>
    <t>Cornerstone Church, 38 Station Avenue, Walton- On-Thames, KT12 1NU</t>
  </si>
  <si>
    <t>Identified in 2018 Urban Capacity Study [HOU012] however, the site was not considered to be deliverable due to the presence of a community use. The Council considered the community use can be reprovided on site and allocated it for reprovision of the use and 30 units in draft Local Plan. Council didn’t receive a response from the landowner in response to the land ownership and availability checks carried out to inform the 2023 Land Availability Assessment and no pre-app or application has been submitted to the Council. 
Although the site is relatively small (20 - 49 units). Longer lead in times are anticipated due to the need a scheme including the reprovision of the existing community use, which could result a longer period working up an application and more conditions to discharge. Therefore delivery in the back end of the 11 - 16 year period is considered more realistic.</t>
  </si>
  <si>
    <t>WOT19</t>
  </si>
  <si>
    <t>Walton Comrades Club 7 Franklyn Road Walton-On-Thames KT12 2LF</t>
  </si>
  <si>
    <t>Allocated in draft Local Plan for 16 units.
Council received confirmation from sole landowner that site is no longer available in response to land ownership and availability checks carried out to inform the 2023 Land Availability Assessment.</t>
  </si>
  <si>
    <t>WOT20</t>
  </si>
  <si>
    <t>P G S Court, Halfway Green, Walton-on-Thames, KT12 1FJ</t>
  </si>
  <si>
    <t>Identified in 2018 Urban Capacity Study [HOU012] and allocated for 23 units in draft Local Plan. Council didn’t receive a response from the landowner in response to the land ownership and availability checks carried out to inform the 2023 Land Availability Assessment. The site is considered developable based on the evidence in the urban capacity study. However, no pre-app or application has been submitted to the Council.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</si>
  <si>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WOT21</t>
  </si>
  <si>
    <t>Fire/Ambulance station Hersham Road Walton-On-Thames KT12 1RZ</t>
  </si>
  <si>
    <t xml:space="preserve">SCC owned site allocated in draft Local Plan for 21 units.
Council received confirmation from SCC that site is no longer available in response to land ownership and availability checks carried out to inform the 2023 Land Availability Assessment. Site is operational as a fire/ambulance station and they no longer have any plans to release it for development. </t>
  </si>
  <si>
    <t>WOT22</t>
  </si>
  <si>
    <t>Land to the rear of 60-70 Sandy Lane, Walton-on-Thames</t>
  </si>
  <si>
    <t>WOT23</t>
  </si>
  <si>
    <t>Unit Rear of and 12-14 Sandy Lane Walton-On-Thames KT12 2EQ</t>
  </si>
  <si>
    <t>WOT24</t>
  </si>
  <si>
    <t>Garages off Copenhagen Way, Walton-on-Thames</t>
  </si>
  <si>
    <t>WOT25</t>
  </si>
  <si>
    <t>Regnolruf Court, Church Street, Walton-on-Thames, KT12 2QT</t>
  </si>
  <si>
    <t>Allocated for 7 units in the draft Local Plan through the provision of an additional storey on the existing building on the site. 
A pre-app enquiry was received in 2014 for such a scheme. Council did not raise an objection to the principle of development as identified in the allocation but an application has not been submitted. The site is considered developable based on the pre-app evidence but an application has not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</si>
  <si>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WOT26</t>
  </si>
  <si>
    <t>Fernleigh Day Centre Fernleigh Close Walton-On-Thames KT12 1RD</t>
  </si>
  <si>
    <t xml:space="preserve">SCC owned site allocated for 19 units in draft Local Plan. Council received confirmation from SCC that site is no longer available in response to land ownership and availability checks carried out to inform the 2023 Land Availability Assessment.
Site is operational in day centre use and they no longer have any plans to release it for development. </t>
  </si>
  <si>
    <t>WOT27</t>
  </si>
  <si>
    <t>Garages to the rear of 8 Sidney Road, Walton-on- Thames</t>
  </si>
  <si>
    <t>WOT28</t>
  </si>
  <si>
    <t>Garages at Collingwood Place, Walton-on-Thames</t>
  </si>
  <si>
    <t>Allocated in draft Local Plan for 9 units.
Council received confirmation from landowner that site is no longer available in response to land ownership and availability checks carried out to inform the 2023 Land Availability Assessment.</t>
  </si>
  <si>
    <t>WOT29</t>
  </si>
  <si>
    <t>Garages at Home Farm Gardens, Walton-on-Thames</t>
  </si>
  <si>
    <t>Identified in 2018 Urban Capacity Study [HOU012] and allocated for 6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</si>
  <si>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WOT30</t>
  </si>
  <si>
    <t>Case House 85-89 High Street Walton On Thames KT12 1DZ</t>
  </si>
  <si>
    <t>PA Housing site identified in 2018 Urban Capacity Study [HOU012] and allocated for 28 units in draft Local Plan. Council didn’t receive a response from the landowner in response to the land ownership and availability checks carried out to inform the 2023 Land Availability Assessment. The site is considered developable based on the evidence in the urban capacity study. However, no pre-app or application has been submitted to the Council. 
As the site is a relatively small major development (20 - 49 units) and the lead in times can be relatively short the Council anticipates the site could come forward in the 6 - 10 yr period of the Plan. Anticipate around 1 yr for sites of 20 - 49 units to go from validation of an application to decision and average 3 yrs from decision to first completion. If PP were submitted and approved in the 1 - 5 yr period, giving 5 years for a scheme to be worked up, could anticipate completions from 2033/34.</t>
  </si>
  <si>
    <t>WOT31</t>
  </si>
  <si>
    <t>Station Avenue Car Park, Station Avenue, Walton-on-Thames</t>
  </si>
  <si>
    <t>EBC owned site allocated in draft Local Plan for 50 units.
EBC AMPS confirmed that site is no longer available in response to land ownership and availability checks carried out to inform the 2023 Land Availability Assessment.</t>
  </si>
  <si>
    <t>WOT32</t>
  </si>
  <si>
    <t>1 Cleveland Close Walton-On-Thames KT12 1RB</t>
  </si>
  <si>
    <t>Identified in 2018 Urban Capacity Study [HOU012] but was not considered to be deliverable due to multiple landowners and existing commercial. The Council considered the site to be developable but requiring the applicant to demonstrate the existing use can be reolocated and allocated for 8 units in the draft Local Plan. Council did not receive a response confirming availability for development to the 2023 land ownership and availability checks carried out to inform the 2023 Land Availability Study. The site is considered developable based on the evidence in the urban capacity study but no pre-app or application has been submitted.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</si>
  <si>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WOT33</t>
  </si>
  <si>
    <t>Manor Road Car Park, Manor Road, Walton-on-Thames, KT12 2QN</t>
  </si>
  <si>
    <t xml:space="preserve">EBC owned site allocated for 37 units in draft Local Plan. No plans have been developed yet but EBC AMPS confirmed in May 2024 that site is developable and can be brought forward for delivery in the 11 - 16 yr period of the Plan in May 2024.
Anticipate delivery in the back end of the 11 - 16 yr period giving around 10 yrs for a scheme to be worked up and submitted and 4 yrs for determination and implementation. </t>
  </si>
  <si>
    <t>WOT34</t>
  </si>
  <si>
    <t>Courtlands &amp; 1-5 Terrace Road, Walton-on-Thames</t>
  </si>
  <si>
    <t>Identified in 2018 Urban Capacity Study [HOU012] but was not considered to be deliverable due to the existing retail use. The Council considered the site to be developable through a mixed use redevelopment that keeps the existing retail use and allocated it for 63 units in draft Local Plan. Council didn't receive confirmation of availability in response to the land ownership and availability checks carried out to inform the 2023 Land Availability Assessment. Site is considered developable based on the evidence in the urban capacity study. No pre-app or application has been submitted to the Council to date. 
As the site is a larger major development (50 - 99 units) and the lead in times can be a bit longer the Council cautiously anticipates the site to come forward in the 11 - 16 yr period of the Plan. Using Lichfields Start to Finish (Third Edition) average time for sites of 50 - 99 units of 1.5 yrs to go from validation of an application to decision and 2.5 yrs from decision to first completions with an average build out rate of 20 dpa. If PP were submitted and approved in the 6 - 10 year period. Could anticipate first completions from 2036/2037.</t>
  </si>
  <si>
    <t>WOT35</t>
  </si>
  <si>
    <t>The Heath Centre, Rodney Road, Walton-on-Thames, KT12 3LB</t>
  </si>
  <si>
    <t>Identified in 2018 Urban Capacity Study [HOU012] and allocated for 36 units in draft Local Plan. Availability and capacity discussed in Regulation 19 representation from landowner who confirmed site could accommodate housing if some of the land is surplus to health care requirements (Rep ID #1112162). Site is considered developable based on information submitted by the landowner at Regulation 19. However, no pre-app or application has been submitted to the Council to date.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</si>
  <si>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WOT36</t>
  </si>
  <si>
    <t>Bridge Motor Works, New Zealand Avenue, Walton-On-Thames, KT12 1AU</t>
  </si>
  <si>
    <t>Identified in 2018 Urban Capacity Study [HOU012] and allocated for 35 units in draft Local Plan. Council received confirmation from landowner that site is available for development at the capacity identified in response to land ownership and availability checks carried out to inform the 2023 Land Availability Assessment. Landowner confirmed site is deliverable in the 1-5 yr period of the Plan. However, no pre-app or application has been submitted to the Council. 
As the site is a relatively small major development (20 - 49 units) and the lead in times can be relatively short the Council anticipates the site could come forward in the 6 - 10 yr period of the Plan. Anticipate around 1 yr for sites of 20 - 49 units to go from validation of an application to decision and average 3 yrs from decision to first completion. If PP were submitted and approved in the 1 - 5 yr period, giving 5 years for a scheme to be worked up, could anticipate completions from 2032/33 - 2033/34.</t>
  </si>
  <si>
    <t>WOT37</t>
  </si>
  <si>
    <t>35 to 38 and land north of Mellor Close, Walton-on-Thames, KT12-3RX</t>
  </si>
  <si>
    <t>Identified in 2018 Urban Capacity Study [HOU012] but wasn't considered deliverable. The Council considered the site could be developed through a flatted development and allocated it for 5 units in the draft Local Plan. Council did not receive a response confirming availability for development to the 2023 land ownership and availability checks carried out to inform the 2023 Land Availability Study.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</si>
  <si>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WEY1</t>
  </si>
  <si>
    <t>75 Oatlands Drive, Weybridge, KT13 9LN</t>
  </si>
  <si>
    <t xml:space="preserve">Site allocated for 9 units in draft Local Plan.
Council review of housing trajectory in support of appeal inquiry of refused application 2023/0962 for Land North of Raleigh Drive, Claygate concluded 9 units is not achievable and the site will likely come forward as a windfall development. </t>
  </si>
  <si>
    <t>WEY2</t>
  </si>
  <si>
    <t>9 and rear of 11 and 13 Hall Place Drive</t>
  </si>
  <si>
    <t>WEY3</t>
  </si>
  <si>
    <t>24-26 Church Street, Weybridge, KT13 3DX</t>
  </si>
  <si>
    <t>WEY4</t>
  </si>
  <si>
    <t>Quadrant Courtyard, Weybridge, KT13 8DR</t>
  </si>
  <si>
    <t xml:space="preserve">EBC owned site allocated for 15 units in the draft Local Plan. EBC AMPS confirmed in May 2024 that scheme of up to 18 units has been worked through and found to be unviable, with the conclusions finding that reduction of the quantum results in scheme becoming more unviable.  </t>
  </si>
  <si>
    <t>WEY5</t>
  </si>
  <si>
    <t>Weybridge Hospital and car park, 22 Church Street Weybridge KT13 8DW</t>
  </si>
  <si>
    <t>NHS owned site identified in 2018 Urban Capacity Study [HOU012] and allocated for 30 units in draft Local Plan.
NHS property services confirmed 30 units achievable in their Regulation 19 representation (ID #1112162). 
No application or pre-app submitted to Council. Site is considered developable in light of evidence in urban capacity study and corroboration by the NHS.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</si>
  <si>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WEY6</t>
  </si>
  <si>
    <t>Weybridge Centre for the Community, Churchfield Place, Weybridge, KT13 8BZ</t>
  </si>
  <si>
    <t xml:space="preserve">EBC owned site allocated for 8 units in the draft Local Plan. In May 2024 EBC AMPS confirmed they are working on the Weybetter Weybridge scheme which will include the site and considered delivery in the 6 - 10 year period would be achievable. 
Delivery anticipated end of 6 - 10 yr period (2033/34) giving around 5-6 yrs for a scheme to be worked up and submitted and 4 yrs for determination and completion. </t>
  </si>
  <si>
    <t>WEY7</t>
  </si>
  <si>
    <t>Oak House, 19 Queens Road, Weybridge</t>
  </si>
  <si>
    <t xml:space="preserve">Allocated for 10 units in draft Local Plan. 
Site is under construction under outline PP 2021/3517 for net 10 units, with commencement (demolition) on site in March 2023. 
RMs condition 1 of 2021/3517 approved in May 2023. No other RMs to resolve. 
Discharge of all precommencement conditions confirmed. Including 5 (Material Samples) and 10 (Construction Method Statement) under 2022/3412 confirmed in Feb. 2023; 14 (Tree pre-commencement meeting) under 2023/0173 in Mar. 2023; 19 (Surface water drainage scheme) under 2023/0245 confirmed in May 2023; 21 (Secure by Design) under 2023/0483 confirmed in Jun. 2023. 
Construction able to start from Jun. 2023. 
Expect completion 2.5 yrs after commencement (winter 2025) in line with average build out rates for sites of 10 - 49 units in the Borough. </t>
  </si>
  <si>
    <t>WEY8</t>
  </si>
  <si>
    <t>Garages to the west of 17 Grenside Road Weybridge KT13 8PY</t>
  </si>
  <si>
    <t xml:space="preserve">PA Housing site allocated for 5 units in draft Local Plan.
Application for full PP 2022/0397 for 3 units submitted in Feb. 2022 under consideration. Made valid in Apr. 2022 and comments due by Mar.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</si>
  <si>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WEY9</t>
  </si>
  <si>
    <t>Heath Lodge, St Georges Avenue</t>
  </si>
  <si>
    <t xml:space="preserve">Site allocation WEY9 allocated for 6 units in draft Local Plan.
Applicant - Surrey Rest Homes Limited. Contacted agent at Union Arch 15 May 2024 who confirmed scheme is implemented and nearing completion with just internal fit out to complete. Completion anticipated by Sep. 2024. </t>
  </si>
  <si>
    <t>WEY10</t>
  </si>
  <si>
    <t>8 Sopwith Drive, Brooklands Industrial Park</t>
  </si>
  <si>
    <t>Allocated for employment floorspace.</t>
  </si>
  <si>
    <t>WEY11</t>
  </si>
  <si>
    <t>9 Cricket Way, Weybridge</t>
  </si>
  <si>
    <t>Allocated for 5 units in draft Local Plan.
West of site is under construction under 2022/2631 for net 4 units, with commencement on site in Feb. 2024. 
Discharge of conditions 9 (Tree pre-commencement meeting - with tree protection) and 13 (Tree planting and maintenance) under 2023/2383 confirmed in Nov. 2023; condition 3 (Materials samples) and 7 (Ecological enhancement plan) under 2023/2531 confirmed in Nov. 2023. 
Expect completion 2 yrs after commencement (Feb. 2026) in line with average build out rates for sites of 1 - 9 units in the Borough.</t>
  </si>
  <si>
    <t>WEY12</t>
  </si>
  <si>
    <t>Locke King House, 2 Balfour Road, Weybridge</t>
  </si>
  <si>
    <t>WEY13</t>
  </si>
  <si>
    <t>York Road Car Park, Weybridge</t>
  </si>
  <si>
    <t>WEY14</t>
  </si>
  <si>
    <t>HFMC House, New Road and 51 Prince's Road Weybridge KT13 9BN</t>
  </si>
  <si>
    <t>WEY15</t>
  </si>
  <si>
    <t>Floors above Waitrose, 62 High Street, Weybridge KT13 8BL</t>
  </si>
  <si>
    <t>EBC owned site allocated for 9 units in the draft Local Plan. EBC AMPS confirmed in May 2024 that they will be bringing forward a PA for change of use of the existing office to residential in the next 5 yrs. 
Anticipate PP recieved in 1 - 5 yr period as site is allocated for minor development (less than 10 units), an application for which can be worked up quickly, assuming around a year for the application to be determined. Then applying the average build of rate of 3 yrs to completion from decision for scheme of 1 - 9 units in the Borough would expect completion in 2031/32.</t>
  </si>
  <si>
    <t>WEY16</t>
  </si>
  <si>
    <t>Weybridge Library, Church Street, Weybridge</t>
  </si>
  <si>
    <t>SCC owned site allocated for 30 units in draft Local Plan.
Council received confirmation from SCC that site is no longer available for housing development in response to land ownership and availability checks carried out to inform the 2023 Land Availability Assessment. SCC confirmed site is now being held for use as a community hub. EBC were consulted on PP 2023/2312 granted in Sep. 2023 for change of use to new community hub (F1, F2 and E uses).</t>
  </si>
  <si>
    <t>WEY17</t>
  </si>
  <si>
    <t>Garages to the rear of Broadwater House Grenside Road Weybridge KT13 8PZ</t>
  </si>
  <si>
    <t xml:space="preserve">PA Housing Allocated in 20 units in draft Local Plan due to typo should have read 2 units to reflect application for full PP 2022/0395 for 2 units submitted in Feb. 2022 under consideration. Made valid in Apr. 2022 and comments due by Jun. 2023. Decision target date Dec. 2023. 
Council allocated a number of small PA Housing sites that have PP or applications going through the development management process. Decisions on a number of the applications, including this site, have been delayed. As such, site will likely come forward as windfall development.  </t>
  </si>
  <si>
    <t>WEY18</t>
  </si>
  <si>
    <t>59-65 Baker St, Weybridge KT13 8AH</t>
  </si>
  <si>
    <t>WEY19</t>
  </si>
  <si>
    <t>Shell Petrol Filling Station 95 Brooklands Road Weybridge KT13 0RP</t>
  </si>
  <si>
    <t>WEY20</t>
  </si>
  <si>
    <t>Garages at Brockley Combe, Weybridge</t>
  </si>
  <si>
    <t>WEY21</t>
  </si>
  <si>
    <t>35-47 Monument Hill, Weybridge KT13 8RN</t>
  </si>
  <si>
    <t>WEY22</t>
  </si>
  <si>
    <t>2-8 Princes Road Weybridge KT13 9BQ</t>
  </si>
  <si>
    <t>WEY23</t>
  </si>
  <si>
    <t>Weybridge Bowling Club 19 Springfield Lane Weybridge KT13 8AW</t>
  </si>
  <si>
    <t>Allocated for 22 units in draft Local Plan.
Application for outline PP 2022/2598 for 30 units refused in Nov. 2022. No subsequent applications submitted. 
Reasons for refusal include:
1. No sufficient justification has been provided for the loss of a community facility.
2. Development, by reason of the lack of a Unilateral Undertaking, would fail to make a contribution to the provision of affordable housing.
3. Development, by virtue of its massing, width and height, is likely to result in an unduly prominent and incongruous addition to the detriment of the character of the 
area.
4. Proposal, by virtue of the three/four-storey scale of the building and orientation of the properties in relation to the sun's path, is likely to result in loss of light and overbearing impact on Nos. 5-15 Springfield Lane and flats within the building currently under construction and reaching completion to the north of the application site.
5.  Proposed access, by reason of its proximity to neighbouring residential properties on the opposite side of Springfield Lane, would result in an unacceptable level of disturbance and significant harm to the amenity of the occupiers of the neighbouring properties.
6. Proposed development would result in a significant increase in vehicle movements over the existing development and it has not been demonstrated that the required visibility splays are achievable within land under the applicant's control.
7. There is insufficient evidence to demonstrate the developments impact upon archaeology is acceptable.
Refused scheme was of greater density than the allocation proposed in the draft Plan and did not seek to retain the existing community use on the site. Council considers that a scheme of reduced density in line with the proposed allocation that sought to retain the existing use could overcome the reasons for refusal. Site is therefore considered developable. Contacted agent at Taylor Cox Associates of refused application on 23 May 2024 who could not confirm if any work on a subsequent application was being undertaken. 
As the site is a relatively small major development (20 - 49 units) and the lead in times can be relatively short the Council anticipates the site could come forward in the 6 - 10 yr period of the Plan. Anticipate around 1 yr for sites of 10 - 49 units to go from validation of an application to decision and average 3 yrs from decision to first completion. If PP were submitted and approved in the 1 - 5 yr period, giving 5 years for a scheme to be worked up, could anticipate completions from 2033/34.</t>
  </si>
  <si>
    <t>WEY24</t>
  </si>
  <si>
    <t>181 Oatlands Drive, Weybridge KT13 9DJ</t>
  </si>
  <si>
    <t>WEY25</t>
  </si>
  <si>
    <t>The Old Warehouse, 37A Church Street, Weybridge KT13 8DG</t>
  </si>
  <si>
    <t>WEY27</t>
  </si>
  <si>
    <t>Oatlands car park, Oatlands Drive, Weybridge</t>
  </si>
  <si>
    <t>WEY28</t>
  </si>
  <si>
    <t>179 Queens Road Weybridge KT13 0AH</t>
  </si>
  <si>
    <t>WEY29</t>
  </si>
  <si>
    <t>1 Princes Road Weybridge KT13 9TU</t>
  </si>
  <si>
    <t>Allocated in draft Local Plan for 19 units.
Council received confirmation from landowner that site is no longer available in response to land ownership and availability checks carried out to inform the 2023 Land Availability Assessment.</t>
  </si>
  <si>
    <t>WEY30</t>
  </si>
  <si>
    <t>NHS North West, 58 Church Street, Weybridge KT13 8DP</t>
  </si>
  <si>
    <t>WEY31</t>
  </si>
  <si>
    <t>Weybridge Delivery Office, Elmgrove Road</t>
  </si>
  <si>
    <t>WEY32</t>
  </si>
  <si>
    <t>Baker Street car park, Weybridge</t>
  </si>
  <si>
    <t xml:space="preserve">EBC owned site allocated for 7 units in draft Local Plan. 
No plans have been developed yet but EBC AMPS confirmed in May 2024 that the site is considered developable and can be brought forward for delivery in the 11 - 16 yr period of the Plan.
Delivery anticipated in the 11 - 16 yr period from 2037/38), giving around 10 yrs for a scheme to be worked up and submitted and 4 yrs for determination and completion. </t>
  </si>
  <si>
    <t>WEY33</t>
  </si>
  <si>
    <t>GlaxoSmithKline, St. Georges Avenue</t>
  </si>
  <si>
    <t xml:space="preserve">Identified in 2018 Urban Capacity Study [HOU012] and allocated for 100 units in draft Local Plan. Site capacity and design work undertaken by landowner and submitted with their Regulation 19 representation confirms site is developable and capacity is able to achievable 120 units. An application has not been submitted but the site is considered to be developable based on the evidence submitted by the landowner at Regulation 19.
Landowners are planning to move the use on the site to the Heights emplyoment site. PP 2023/3281 granted in May 2024 for employment and research floorspace to enable this move.
Contacted agent Vail Williams 23 May 2024 who confirmed with PP 2023/3281 secured they will look to undertake a staggered move to the new facility at the Heights with the site expected to be vacant by late 2027/early 2028.
Allowing time for securing PP and contractors they anticipate a start of construction on site in mid 2029 with construction estimated to be 12 - 18 months and completion in late 2030. </t>
  </si>
  <si>
    <t>WEY34</t>
  </si>
  <si>
    <t>Woodlawn, Hanger Hill and 2 Churchfields Avenue, Weybridge, KT13 9XU</t>
  </si>
  <si>
    <t>WEY36</t>
  </si>
  <si>
    <t>1-8 Dovecote Close, Weybridge, KT13 8PW</t>
  </si>
  <si>
    <t>WEY37</t>
  </si>
  <si>
    <t>Foxholes, Weybridge KT13 0BN</t>
  </si>
  <si>
    <t xml:space="preserve">Data source: No. of PPs that resulted in net gain of 1 - 4 units - https://www.elmbridge.gov.uk/planning/planning-policy-and-guidance/monitoring-reports </t>
  </si>
  <si>
    <t>Monitoring year</t>
  </si>
  <si>
    <t>Windfall rate</t>
  </si>
  <si>
    <t>2012/13</t>
  </si>
  <si>
    <t>2013/14</t>
  </si>
  <si>
    <t>2014/15</t>
  </si>
  <si>
    <t>2015/16</t>
  </si>
  <si>
    <t>2016/17</t>
  </si>
  <si>
    <t>2017/18</t>
  </si>
  <si>
    <t>2018/19</t>
  </si>
  <si>
    <t>2019/20</t>
  </si>
  <si>
    <t>2020/21</t>
  </si>
  <si>
    <t>2021/22</t>
  </si>
  <si>
    <t>Average</t>
  </si>
  <si>
    <t>*Windfall sites defined as sites of 1 - 4 net units</t>
  </si>
  <si>
    <t>Completions</t>
  </si>
  <si>
    <t>Under construction 
(incl. site allocations under construction)</t>
  </si>
  <si>
    <t>PP for medium/large sites - 10+ units 
(incl. site allocations with PP)</t>
  </si>
  <si>
    <t>PP for small sites &lt;10 units 
(incl. site allocations with PP)</t>
  </si>
  <si>
    <t>Small site non-implementation discount (- 10%)</t>
  </si>
  <si>
    <t>Site allocations
(not incl. site allocations under construction or with PP)</t>
  </si>
  <si>
    <t>Windfall (from yr 4)</t>
  </si>
  <si>
    <t>Total Supply</t>
  </si>
  <si>
    <t>Local Plan Housing Requirement Trajectory</t>
  </si>
  <si>
    <t xml:space="preserve">Years 1 - 5 </t>
  </si>
  <si>
    <t>Housing Requirement</t>
  </si>
  <si>
    <t>Supply</t>
  </si>
  <si>
    <t xml:space="preserve">Annual Shortfall (-) / Oversupply (+) </t>
  </si>
  <si>
    <t xml:space="preserve">Cumulative Shortfall (-) / Oversupply (+) </t>
  </si>
  <si>
    <t>Standard Method Housing Trajectory</t>
  </si>
  <si>
    <t>5 year Housing Land Supply Calculation</t>
  </si>
  <si>
    <t>Local Plan Housing Requirement</t>
  </si>
  <si>
    <t xml:space="preserve">Standard Method Housing Requirement </t>
  </si>
  <si>
    <t>A</t>
  </si>
  <si>
    <t>Annual Housing Requirement</t>
  </si>
  <si>
    <t>B</t>
  </si>
  <si>
    <t>Total Requirement over 5 yrs</t>
  </si>
  <si>
    <t>C</t>
  </si>
  <si>
    <t>Shortfall</t>
  </si>
  <si>
    <t>D = B+C</t>
  </si>
  <si>
    <t>Total + Shortfall</t>
  </si>
  <si>
    <t>E = 5% of D</t>
  </si>
  <si>
    <t>5% Buffer</t>
  </si>
  <si>
    <t>F = D+E</t>
  </si>
  <si>
    <t>Total Housing Requirement</t>
  </si>
  <si>
    <t>G = F/5</t>
  </si>
  <si>
    <t>Annualised Housing Requirement</t>
  </si>
  <si>
    <t>H</t>
  </si>
  <si>
    <t>Under construction</t>
  </si>
  <si>
    <t>I</t>
  </si>
  <si>
    <t>Planning Permission (Medium &amp; Large Sites)</t>
  </si>
  <si>
    <t>J</t>
  </si>
  <si>
    <t>Planning Permission (Small Sites)</t>
  </si>
  <si>
    <t>K</t>
  </si>
  <si>
    <t>Small Site Non-implementation discount (10%)</t>
  </si>
  <si>
    <t>L = J-K</t>
  </si>
  <si>
    <t>Planning Permissions - 10% discount</t>
  </si>
  <si>
    <t>M</t>
  </si>
  <si>
    <t>N</t>
  </si>
  <si>
    <t>Site allocations</t>
  </si>
  <si>
    <t>O</t>
  </si>
  <si>
    <t>P = H+I+L+M+N+O</t>
  </si>
  <si>
    <t xml:space="preserve">Total Supply </t>
  </si>
  <si>
    <t>Q = G/P</t>
  </si>
  <si>
    <t>5 yr HLS</t>
  </si>
  <si>
    <t>Shortfall/Oversupply</t>
  </si>
  <si>
    <t>UC</t>
  </si>
  <si>
    <t>PP (small)</t>
  </si>
  <si>
    <t>PP (medium &amp; large)</t>
  </si>
  <si>
    <t>Resolution</t>
  </si>
  <si>
    <t>Row Labels</t>
  </si>
  <si>
    <t>Sum of Total</t>
  </si>
  <si>
    <t>Grand Total</t>
  </si>
  <si>
    <t>No. of units</t>
  </si>
  <si>
    <t>% of total</t>
  </si>
  <si>
    <t>Cobham &amp; Oxshott, Stoke D'Abernon and Downside</t>
  </si>
  <si>
    <t>East &amp; West Molesey</t>
  </si>
  <si>
    <t>Long Ditton, Thames Ditton, Hinchley Wood &amp; Weston Green</t>
  </si>
  <si>
    <t>Not developable</t>
  </si>
  <si>
    <t xml:space="preserve">Now allocated for retail use. 
Allocated for 25 units in draft Local Plan. 
Site was purchased by Aldi in 2020. A mixed use scheme was explored in pre-app with Aldi and officers which concluded harm would result from a residential use. 
Aldi submitted an application for a supermarket 2021/3857 which was dismissed at appeal in July 2023. However, the application confirmed the site was suitable for commerical use and not residential or mixed use, which the Inspector agreed with in the appeal decision. </t>
  </si>
  <si>
    <t>PP (small site)</t>
  </si>
  <si>
    <t>Not enough evidence.</t>
  </si>
  <si>
    <t>Not enough evidence</t>
  </si>
  <si>
    <t>WEY26</t>
  </si>
  <si>
    <t>The Heights</t>
  </si>
  <si>
    <t xml:space="preserve">Employment floorspace allocation. Site has PP. </t>
  </si>
  <si>
    <t>Site has Planning Permission</t>
  </si>
  <si>
    <t>Identified in 2018 Urban Capacity Study [HOU012] and allocated for 9 units in the draft Local Plan. Council  received a response confirming an interest in development in 11 to 15 years to the 2023 land ownership and availability checks carried out to inform the 2023 Land Availability Study. The site is considered developable based on the evidence in the urban capacity study and land owner checks but no pre-app or application has been submitted.</t>
  </si>
  <si>
    <t>Scheme is 112 bed HMO 56 units at 0.5 rate.
Officer site visit in March 2024 reported construction substantially complete and expected to complete by end of 2024/early 2025. Contacted agent at DHA Planning and Development who responded by email on 20 May corroborating site is nearing completion and ready to open very soon with a final few conditional items remaining.</t>
  </si>
  <si>
    <t>(blank)</t>
  </si>
  <si>
    <t>Identified through pre-app discussion between landowner and Council on scheme of 15 units in 2020. Officers concluded principle of development is acceptable. However, no response received to land ownership and availability checks carried out to inform the 2023 Land Availability Assessment. No further pre-app or palnning application submitted. Site considered to be developable in light of the pre-app evidence. 
As the site is a small major development (10 - 20 units) and could be built out relatively quickly if an application were to come forward in the next 5 years. Assuming around 1 yr for determination, then applying the average build of rate of 3 yrs to completion from decision for scheme of 10 - 49 units in the Borough would expect completion in 2032/33.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</si>
</sst>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1"/>
      <color theme="1"/>
      <name val="Calibri"/>
      <family val="2"/>
      <scheme val="minor"/>
    </font>
    <font>
      <sz val="10"/>
      <color theme="1"/>
      <name val="Arial"/>
      <family val="2"/>
    </font>
    <font>
      <sz val="11"/>
      <color rgb="FF9C5700"/>
      <name val="Calibri"/>
      <family val="2"/>
      <scheme val="minor"/>
    </font>
    <font>
      <b/>
      <sz val="11"/>
      <color rgb="FFFA7D00"/>
      <name val="Calibri"/>
      <family val="2"/>
      <scheme val="minor"/>
    </font>
    <font>
      <sz val="11"/>
      <color rgb="FF1A1A1A"/>
      <name val="Calibri"/>
      <family val="2"/>
      <scheme val="minor"/>
    </font>
    <font>
      <sz val="11"/>
      <color rgb="FF000000"/>
      <name val="Calibri"/>
      <family val="2"/>
      <scheme val="minor"/>
    </font>
    <font>
      <sz val="11"/>
      <color rgb="FF0B0C0C"/>
      <name val="Calibri"/>
      <family val="2"/>
      <scheme val="minor"/>
    </font>
    <font>
      <sz val="10"/>
      <name val="Arial"/>
      <family val="2"/>
    </font>
    <font>
      <i/>
      <sz val="11"/>
      <color theme="1"/>
      <name val="Calibri"/>
      <family val="2"/>
      <scheme val="minor"/>
    </font>
    <font>
      <sz val="11"/>
      <color rgb="FF006100"/>
      <name val="Calibri"/>
      <family val="2"/>
      <scheme val="minor"/>
    </font>
    <font>
      <sz val="11"/>
      <color rgb="FF9C0006"/>
      <name val="Calibri"/>
      <family val="2"/>
      <scheme val="minor"/>
    </font>
    <font>
      <u/>
      <sz val="10"/>
      <color indexed="12"/>
      <name val="Arial"/>
      <family val="2"/>
    </font>
    <font>
      <sz val="11"/>
      <color rgb="FFFF0000"/>
      <name val="Calibri"/>
      <family val="2"/>
      <scheme val="minor"/>
    </font>
    <font>
      <sz val="11"/>
      <name val="Calibri"/>
      <family val="2"/>
    </font>
    <font>
      <sz val="9.9"/>
      <name val="Calibri"/>
      <family val="2"/>
    </font>
    <font>
      <sz val="11"/>
      <color rgb="FF000000"/>
      <name val="Calibri"/>
      <family val="2"/>
    </font>
    <font>
      <sz val="11"/>
      <color theme="1"/>
      <name val="Calibri"/>
      <family val="2"/>
    </font>
    <font>
      <sz val="11"/>
      <color rgb="FF000000"/>
      <name val="Calibri"/>
      <scheme val="minor"/>
    </font>
    <font>
      <sz val="11"/>
      <color rgb="FFFF0000"/>
      <name val="Calibri"/>
      <scheme val="minor"/>
    </font>
  </fonts>
  <fills count="17">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EB9C"/>
      </patternFill>
    </fill>
    <fill>
      <patternFill patternType="solid">
        <fgColor rgb="FFF2F2F2"/>
      </patternFill>
    </fill>
    <fill>
      <patternFill patternType="solid">
        <fgColor theme="7" tint="0.79998168889431442"/>
        <bgColor indexed="64"/>
      </patternFill>
    </fill>
    <fill>
      <patternFill patternType="solid">
        <fgColor rgb="FFE8949A"/>
        <bgColor indexed="64"/>
      </patternFill>
    </fill>
    <fill>
      <patternFill patternType="solid">
        <fgColor rgb="FFC6EFCE"/>
      </patternFill>
    </fill>
    <fill>
      <patternFill patternType="solid">
        <fgColor rgb="FFFFC7CE"/>
      </patternFill>
    </fill>
    <fill>
      <patternFill patternType="solid">
        <fgColor rgb="FFFFFFCC"/>
      </patternFill>
    </fill>
    <fill>
      <patternFill patternType="solid">
        <fgColor rgb="FFFFF2CC"/>
        <bgColor indexed="64"/>
      </patternFill>
    </fill>
    <fill>
      <patternFill patternType="solid">
        <fgColor theme="0" tint="-0.249977111117893"/>
        <bgColor indexed="64"/>
      </patternFill>
    </fill>
    <fill>
      <patternFill patternType="solid">
        <fgColor rgb="FF00B0F0"/>
        <bgColor indexed="64"/>
      </patternFill>
    </fill>
  </fills>
  <borders count="1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0" fontId="2" fillId="0" borderId="0" applyNumberFormat="0" applyFill="0" applyBorder="0" applyAlignment="0" applyProtection="0"/>
    <xf numFmtId="0" fontId="6" fillId="0" borderId="0"/>
    <xf numFmtId="0" fontId="8" fillId="8" borderId="8" applyNumberFormat="0" applyAlignment="0" applyProtection="0"/>
    <xf numFmtId="0" fontId="7" fillId="7" borderId="0" applyNumberFormat="0" applyBorder="0" applyAlignment="0" applyProtection="0"/>
    <xf numFmtId="0" fontId="16" fillId="0" borderId="0" applyNumberFormat="0" applyFill="0" applyBorder="0" applyAlignment="0" applyProtection="0">
      <alignment vertical="top"/>
      <protection locked="0"/>
    </xf>
    <xf numFmtId="0" fontId="6" fillId="0" borderId="0"/>
    <xf numFmtId="0" fontId="12" fillId="0" borderId="0"/>
    <xf numFmtId="0" fontId="12" fillId="0" borderId="0"/>
    <xf numFmtId="0" fontId="5" fillId="0" borderId="0"/>
    <xf numFmtId="0" fontId="14" fillId="11" borderId="0" applyNumberFormat="0" applyBorder="0" applyAlignment="0" applyProtection="0"/>
    <xf numFmtId="0" fontId="5" fillId="13" borderId="11" applyNumberFormat="0" applyFont="0" applyAlignment="0" applyProtection="0"/>
    <xf numFmtId="0" fontId="15" fillId="12" borderId="0" applyNumberFormat="0" applyBorder="0" applyAlignment="0" applyProtection="0"/>
    <xf numFmtId="9" fontId="5" fillId="0" borderId="0" applyFont="0" applyFill="0" applyBorder="0" applyAlignment="0" applyProtection="0"/>
  </cellStyleXfs>
  <cellXfs count="313">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0" fillId="2" borderId="0" xfId="0" applyFill="1"/>
    <xf numFmtId="0" fontId="0" fillId="4" borderId="0" xfId="0" applyFill="1"/>
    <xf numFmtId="0" fontId="0" fillId="0" borderId="1" xfId="0" applyBorder="1"/>
    <xf numFmtId="0" fontId="0" fillId="2" borderId="1" xfId="0" applyFill="1" applyBorder="1"/>
    <xf numFmtId="0" fontId="0" fillId="4" borderId="1" xfId="0" applyFill="1" applyBorder="1"/>
    <xf numFmtId="0" fontId="1" fillId="0" borderId="1" xfId="0" applyFont="1" applyBorder="1" applyAlignment="1">
      <alignment horizontal="center"/>
    </xf>
    <xf numFmtId="0" fontId="1" fillId="5" borderId="1" xfId="0" applyFont="1" applyFill="1" applyBorder="1" applyAlignment="1">
      <alignment horizontal="center"/>
    </xf>
    <xf numFmtId="0" fontId="0" fillId="0" borderId="1" xfId="0" applyBorder="1" applyAlignment="1">
      <alignment horizontal="center"/>
    </xf>
    <xf numFmtId="0" fontId="0" fillId="5" borderId="3" xfId="0" applyFill="1" applyBorder="1"/>
    <xf numFmtId="0" fontId="1" fillId="5" borderId="3" xfId="0" applyFont="1" applyFill="1" applyBorder="1" applyAlignment="1">
      <alignment horizontal="center"/>
    </xf>
    <xf numFmtId="0" fontId="1" fillId="2" borderId="0" xfId="0" applyFont="1" applyFill="1" applyAlignment="1">
      <alignment horizontal="center"/>
    </xf>
    <xf numFmtId="0" fontId="1" fillId="4" borderId="0" xfId="0" applyFont="1" applyFill="1" applyAlignment="1">
      <alignment horizontal="center"/>
    </xf>
    <xf numFmtId="0" fontId="1" fillId="2" borderId="1" xfId="0" applyFont="1" applyFill="1" applyBorder="1" applyAlignment="1">
      <alignment horizontal="center"/>
    </xf>
    <xf numFmtId="0" fontId="1" fillId="3" borderId="0" xfId="0" applyFont="1" applyFill="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0" borderId="0" xfId="0" applyFont="1" applyAlignment="1">
      <alignment horizontal="left"/>
    </xf>
    <xf numFmtId="0" fontId="1" fillId="0" borderId="3" xfId="0" applyFont="1" applyBorder="1" applyAlignment="1">
      <alignment horizontal="center"/>
    </xf>
    <xf numFmtId="0" fontId="1" fillId="0" borderId="0" xfId="0" applyFont="1" applyAlignment="1">
      <alignment horizontal="left" wrapText="1"/>
    </xf>
    <xf numFmtId="0" fontId="0" fillId="0" borderId="2" xfId="0" applyBorder="1"/>
    <xf numFmtId="0" fontId="0" fillId="0" borderId="2" xfId="0"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4" borderId="0" xfId="0" applyFill="1" applyAlignment="1">
      <alignment horizontal="center"/>
    </xf>
    <xf numFmtId="0" fontId="0" fillId="4" borderId="1" xfId="0" applyFill="1" applyBorder="1" applyAlignment="1">
      <alignment horizontal="center"/>
    </xf>
    <xf numFmtId="0" fontId="0" fillId="6" borderId="0" xfId="0" applyFill="1" applyAlignment="1">
      <alignment horizontal="center"/>
    </xf>
    <xf numFmtId="0" fontId="0" fillId="6" borderId="1" xfId="0" applyFill="1" applyBorder="1" applyAlignment="1">
      <alignment horizontal="center"/>
    </xf>
    <xf numFmtId="0" fontId="0" fillId="6" borderId="0" xfId="0" applyFill="1"/>
    <xf numFmtId="0" fontId="0" fillId="6" borderId="1" xfId="0" applyFill="1" applyBorder="1"/>
    <xf numFmtId="0" fontId="0" fillId="5" borderId="3" xfId="0" applyFill="1" applyBorder="1" applyAlignment="1">
      <alignment horizontal="center"/>
    </xf>
    <xf numFmtId="0" fontId="1" fillId="5" borderId="3" xfId="0" applyFont="1" applyFill="1" applyBorder="1"/>
    <xf numFmtId="0" fontId="1" fillId="0" borderId="5" xfId="0" applyFont="1" applyBorder="1" applyAlignment="1">
      <alignment horizontal="center"/>
    </xf>
    <xf numFmtId="0" fontId="1" fillId="0" borderId="4" xfId="0" applyFont="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1" fillId="5" borderId="4" xfId="0" applyFont="1" applyFill="1" applyBorder="1" applyAlignment="1">
      <alignment horizontal="center"/>
    </xf>
    <xf numFmtId="0" fontId="1" fillId="0" borderId="6" xfId="0" applyFont="1" applyBorder="1" applyAlignment="1">
      <alignment horizontal="center"/>
    </xf>
    <xf numFmtId="0" fontId="0" fillId="0" borderId="5" xfId="0" applyBorder="1"/>
    <xf numFmtId="0" fontId="1" fillId="0" borderId="7" xfId="0" applyFont="1" applyBorder="1"/>
    <xf numFmtId="0" fontId="1" fillId="0" borderId="4" xfId="0" applyFont="1" applyBorder="1"/>
    <xf numFmtId="0" fontId="1" fillId="6" borderId="5" xfId="0" applyFont="1" applyFill="1" applyBorder="1" applyAlignment="1">
      <alignment horizontal="center"/>
    </xf>
    <xf numFmtId="0" fontId="1" fillId="6" borderId="4" xfId="0" applyFont="1" applyFill="1" applyBorder="1" applyAlignment="1">
      <alignment horizontal="center"/>
    </xf>
    <xf numFmtId="0" fontId="1" fillId="5" borderId="6" xfId="0" applyFont="1" applyFill="1" applyBorder="1" applyAlignment="1">
      <alignment horizontal="center"/>
    </xf>
    <xf numFmtId="0" fontId="0" fillId="0" borderId="3" xfId="0" applyBorder="1" applyAlignment="1">
      <alignment horizontal="center"/>
    </xf>
    <xf numFmtId="0" fontId="3" fillId="0" borderId="0" xfId="0" applyFont="1" applyAlignment="1">
      <alignment horizontal="left" wrapText="1"/>
    </xf>
    <xf numFmtId="0" fontId="3" fillId="0" borderId="1" xfId="0" applyFont="1" applyBorder="1" applyAlignment="1">
      <alignment horizontal="center"/>
    </xf>
    <xf numFmtId="0" fontId="3" fillId="0" borderId="1" xfId="0" applyFont="1" applyBorder="1" applyAlignment="1">
      <alignment horizontal="center" wrapText="1"/>
    </xf>
    <xf numFmtId="0" fontId="4" fillId="3" borderId="0" xfId="0" applyFont="1" applyFill="1" applyAlignment="1">
      <alignment horizontal="center"/>
    </xf>
    <xf numFmtId="0" fontId="4" fillId="3" borderId="1" xfId="0" applyFont="1" applyFill="1" applyBorder="1" applyAlignment="1">
      <alignment horizontal="center"/>
    </xf>
    <xf numFmtId="0" fontId="4" fillId="4" borderId="0" xfId="0" applyFont="1" applyFill="1" applyAlignment="1">
      <alignment horizontal="center"/>
    </xf>
    <xf numFmtId="0" fontId="4" fillId="4" borderId="1" xfId="0" applyFont="1" applyFill="1" applyBorder="1" applyAlignment="1">
      <alignment horizontal="center"/>
    </xf>
    <xf numFmtId="0" fontId="1" fillId="0" borderId="1" xfId="0" applyFont="1" applyBorder="1" applyAlignment="1">
      <alignment horizontal="left"/>
    </xf>
    <xf numFmtId="0" fontId="0" fillId="0" borderId="0" xfId="0" applyAlignment="1">
      <alignment horizontal="left"/>
    </xf>
    <xf numFmtId="0" fontId="0" fillId="0" borderId="0" xfId="0" applyAlignment="1">
      <alignment wrapText="1"/>
    </xf>
    <xf numFmtId="17" fontId="0" fillId="0" borderId="0" xfId="0" applyNumberFormat="1" applyAlignment="1">
      <alignment horizontal="center"/>
    </xf>
    <xf numFmtId="0" fontId="3" fillId="0" borderId="0" xfId="3" applyFont="1" applyFill="1" applyBorder="1" applyAlignment="1">
      <alignment horizontal="left" wrapText="1"/>
    </xf>
    <xf numFmtId="0" fontId="3" fillId="0" borderId="0" xfId="3" applyFont="1" applyFill="1" applyBorder="1" applyAlignment="1">
      <alignment horizontal="left"/>
    </xf>
    <xf numFmtId="0" fontId="3" fillId="0" borderId="0" xfId="4" applyFont="1" applyFill="1" applyBorder="1" applyAlignment="1">
      <alignment horizontal="left" wrapText="1"/>
    </xf>
    <xf numFmtId="0" fontId="0" fillId="0" borderId="0" xfId="0" applyAlignment="1">
      <alignment horizontal="center" wrapText="1"/>
    </xf>
    <xf numFmtId="1" fontId="0" fillId="0" borderId="0" xfId="0" applyNumberFormat="1" applyAlignment="1">
      <alignment horizontal="center"/>
    </xf>
    <xf numFmtId="17" fontId="0" fillId="0" borderId="0" xfId="2" applyNumberFormat="1" applyFont="1" applyAlignment="1">
      <alignment horizontal="left" wrapText="1"/>
    </xf>
    <xf numFmtId="0" fontId="0" fillId="0" borderId="0" xfId="2" applyFont="1" applyAlignment="1">
      <alignment horizontal="center" wrapText="1"/>
    </xf>
    <xf numFmtId="0" fontId="0" fillId="0" borderId="0" xfId="2" applyFont="1" applyAlignment="1">
      <alignment horizontal="left" wrapText="1"/>
    </xf>
    <xf numFmtId="1" fontId="0" fillId="0" borderId="0" xfId="2" applyNumberFormat="1" applyFont="1" applyAlignment="1">
      <alignment horizontal="center" wrapText="1"/>
    </xf>
    <xf numFmtId="0" fontId="3" fillId="0" borderId="0" xfId="2" applyFont="1" applyAlignment="1">
      <alignment horizontal="left" wrapText="1"/>
    </xf>
    <xf numFmtId="0" fontId="3" fillId="0" borderId="0" xfId="2" applyFont="1" applyAlignment="1">
      <alignment horizontal="left"/>
    </xf>
    <xf numFmtId="0" fontId="0" fillId="0" borderId="0" xfId="2" applyFont="1" applyAlignment="1">
      <alignment horizontal="center"/>
    </xf>
    <xf numFmtId="0" fontId="0" fillId="0" borderId="0" xfId="2" applyFont="1" applyAlignment="1">
      <alignment horizontal="left"/>
    </xf>
    <xf numFmtId="1" fontId="0" fillId="0" borderId="0" xfId="2" applyNumberFormat="1" applyFont="1" applyAlignment="1">
      <alignment horizontal="center"/>
    </xf>
    <xf numFmtId="14" fontId="0" fillId="0" borderId="0" xfId="2" applyNumberFormat="1" applyFont="1" applyAlignment="1">
      <alignment horizontal="left"/>
    </xf>
    <xf numFmtId="0" fontId="9" fillId="0" borderId="0" xfId="0" applyFont="1" applyAlignment="1">
      <alignment horizontal="left"/>
    </xf>
    <xf numFmtId="0" fontId="0" fillId="0" borderId="1" xfId="0" applyBorder="1" applyAlignment="1">
      <alignment horizontal="center" wrapText="1"/>
    </xf>
    <xf numFmtId="0" fontId="0" fillId="0" borderId="1" xfId="2" applyFont="1" applyBorder="1" applyAlignment="1">
      <alignment horizontal="center" wrapText="1"/>
    </xf>
    <xf numFmtId="0" fontId="0" fillId="0" borderId="1" xfId="2" applyFont="1" applyBorder="1" applyAlignment="1">
      <alignment horizontal="center"/>
    </xf>
    <xf numFmtId="1" fontId="1" fillId="0" borderId="0" xfId="0" applyNumberFormat="1" applyFont="1" applyAlignment="1">
      <alignment horizontal="center"/>
    </xf>
    <xf numFmtId="0" fontId="1" fillId="0" borderId="5" xfId="0" applyFont="1" applyBorder="1" applyAlignment="1">
      <alignment horizontal="center" wrapText="1"/>
    </xf>
    <xf numFmtId="0" fontId="1" fillId="0" borderId="5" xfId="0" applyFont="1" applyBorder="1" applyAlignment="1">
      <alignment horizontal="left"/>
    </xf>
    <xf numFmtId="0" fontId="1" fillId="0" borderId="0" xfId="0" applyFont="1" applyAlignment="1">
      <alignment horizontal="center" wrapText="1"/>
    </xf>
    <xf numFmtId="1" fontId="0" fillId="0" borderId="1" xfId="0" applyNumberFormat="1" applyBorder="1" applyAlignment="1">
      <alignment horizontal="center" wrapText="1"/>
    </xf>
    <xf numFmtId="1" fontId="0" fillId="0" borderId="1" xfId="0" applyNumberFormat="1" applyBorder="1" applyAlignment="1">
      <alignment horizontal="center"/>
    </xf>
    <xf numFmtId="1" fontId="0" fillId="0" borderId="1" xfId="2" applyNumberFormat="1" applyFont="1" applyBorder="1" applyAlignment="1">
      <alignment horizontal="center" wrapText="1"/>
    </xf>
    <xf numFmtId="0" fontId="9" fillId="0" borderId="0" xfId="0" applyFont="1" applyAlignment="1">
      <alignment horizontal="left" wrapText="1"/>
    </xf>
    <xf numFmtId="0" fontId="1" fillId="0" borderId="1" xfId="0" applyFont="1" applyBorder="1"/>
    <xf numFmtId="0" fontId="1" fillId="0" borderId="5" xfId="0" applyFont="1" applyBorder="1"/>
    <xf numFmtId="0" fontId="0" fillId="0" borderId="4" xfId="0" applyBorder="1"/>
    <xf numFmtId="0" fontId="0" fillId="0" borderId="0" xfId="2" applyFont="1" applyAlignment="1" applyProtection="1">
      <alignment horizontal="left" wrapText="1"/>
      <protection locked="0"/>
    </xf>
    <xf numFmtId="17" fontId="0" fillId="0" borderId="0" xfId="2" applyNumberFormat="1" applyFont="1" applyAlignment="1">
      <alignment horizontal="center" wrapText="1"/>
    </xf>
    <xf numFmtId="17" fontId="0" fillId="0" borderId="0" xfId="2" applyNumberFormat="1" applyFont="1" applyAlignment="1">
      <alignment horizontal="center"/>
    </xf>
    <xf numFmtId="0" fontId="3" fillId="0" borderId="0" xfId="0" applyFont="1" applyAlignment="1">
      <alignment horizontal="left"/>
    </xf>
    <xf numFmtId="0" fontId="11" fillId="0" borderId="0" xfId="0" applyFont="1" applyAlignment="1">
      <alignment horizontal="left" wrapText="1"/>
    </xf>
    <xf numFmtId="17" fontId="0" fillId="0" borderId="0" xfId="0" applyNumberFormat="1" applyAlignment="1">
      <alignment horizontal="center" wrapText="1"/>
    </xf>
    <xf numFmtId="1" fontId="1" fillId="5" borderId="1" xfId="0" applyNumberFormat="1" applyFont="1" applyFill="1" applyBorder="1" applyAlignment="1">
      <alignment horizontal="center"/>
    </xf>
    <xf numFmtId="1" fontId="1" fillId="5" borderId="3" xfId="0" applyNumberFormat="1" applyFont="1" applyFill="1" applyBorder="1" applyAlignment="1">
      <alignment horizontal="center"/>
    </xf>
    <xf numFmtId="1" fontId="1" fillId="2" borderId="0" xfId="0" applyNumberFormat="1" applyFont="1" applyFill="1" applyAlignment="1">
      <alignment horizontal="center"/>
    </xf>
    <xf numFmtId="1" fontId="0" fillId="2" borderId="0" xfId="0" applyNumberFormat="1" applyFill="1" applyAlignment="1">
      <alignment horizontal="center"/>
    </xf>
    <xf numFmtId="1" fontId="0" fillId="2" borderId="1" xfId="0" applyNumberFormat="1" applyFill="1" applyBorder="1" applyAlignment="1">
      <alignment horizontal="center"/>
    </xf>
    <xf numFmtId="1" fontId="1" fillId="2" borderId="1" xfId="0" applyNumberFormat="1" applyFont="1" applyFill="1" applyBorder="1" applyAlignment="1">
      <alignment horizontal="center"/>
    </xf>
    <xf numFmtId="1" fontId="4" fillId="2" borderId="0" xfId="0" applyNumberFormat="1" applyFont="1" applyFill="1" applyAlignment="1">
      <alignment horizontal="center"/>
    </xf>
    <xf numFmtId="1" fontId="4" fillId="2" borderId="1" xfId="0" applyNumberFormat="1" applyFont="1" applyFill="1" applyBorder="1" applyAlignment="1">
      <alignment horizontal="center"/>
    </xf>
    <xf numFmtId="0" fontId="3" fillId="0" borderId="0" xfId="0" applyFont="1" applyAlignment="1">
      <alignment horizontal="center" wrapText="1"/>
    </xf>
    <xf numFmtId="1" fontId="0" fillId="6" borderId="0" xfId="0" applyNumberFormat="1" applyFill="1" applyAlignment="1">
      <alignment horizontal="center"/>
    </xf>
    <xf numFmtId="1" fontId="0" fillId="6" borderId="1" xfId="0" applyNumberFormat="1" applyFill="1" applyBorder="1" applyAlignment="1">
      <alignment horizontal="center"/>
    </xf>
    <xf numFmtId="1" fontId="0" fillId="4" borderId="0" xfId="0" applyNumberFormat="1" applyFill="1" applyAlignment="1">
      <alignment horizontal="center"/>
    </xf>
    <xf numFmtId="1" fontId="0" fillId="6" borderId="0" xfId="0" applyNumberFormat="1" applyFill="1"/>
    <xf numFmtId="1" fontId="0" fillId="6" borderId="1" xfId="0" applyNumberFormat="1" applyFill="1" applyBorder="1"/>
    <xf numFmtId="1" fontId="0" fillId="4" borderId="0" xfId="0" applyNumberFormat="1" applyFill="1"/>
    <xf numFmtId="1" fontId="0" fillId="4" borderId="1" xfId="0" applyNumberFormat="1" applyFill="1" applyBorder="1"/>
    <xf numFmtId="1" fontId="1" fillId="6" borderId="0" xfId="0" applyNumberFormat="1" applyFont="1" applyFill="1" applyAlignment="1">
      <alignment horizontal="center"/>
    </xf>
    <xf numFmtId="1" fontId="1" fillId="6" borderId="1" xfId="0" applyNumberFormat="1" applyFont="1" applyFill="1" applyBorder="1" applyAlignment="1">
      <alignment horizontal="center"/>
    </xf>
    <xf numFmtId="1" fontId="1" fillId="4" borderId="0" xfId="0" applyNumberFormat="1" applyFont="1" applyFill="1" applyAlignment="1">
      <alignment horizontal="center"/>
    </xf>
    <xf numFmtId="1" fontId="0" fillId="4" borderId="1" xfId="0" applyNumberFormat="1" applyFill="1" applyBorder="1" applyAlignment="1">
      <alignment horizontal="center"/>
    </xf>
    <xf numFmtId="0" fontId="3" fillId="9" borderId="0" xfId="2" applyFont="1" applyFill="1" applyAlignment="1">
      <alignment horizontal="left" wrapText="1"/>
    </xf>
    <xf numFmtId="0" fontId="0" fillId="9" borderId="0" xfId="2" applyFont="1" applyFill="1" applyAlignment="1">
      <alignment horizontal="left" wrapText="1"/>
    </xf>
    <xf numFmtId="0" fontId="0" fillId="9" borderId="0" xfId="2" applyFont="1" applyFill="1" applyAlignment="1">
      <alignment horizontal="center" wrapText="1"/>
    </xf>
    <xf numFmtId="1" fontId="0" fillId="9" borderId="0" xfId="2" applyNumberFormat="1" applyFont="1" applyFill="1" applyAlignment="1">
      <alignment horizontal="center" wrapText="1"/>
    </xf>
    <xf numFmtId="0" fontId="0" fillId="9" borderId="1" xfId="2" applyFont="1" applyFill="1" applyBorder="1" applyAlignment="1">
      <alignment horizontal="center" wrapText="1"/>
    </xf>
    <xf numFmtId="0" fontId="9" fillId="9" borderId="0" xfId="0" applyFont="1" applyFill="1" applyAlignment="1">
      <alignment horizontal="left"/>
    </xf>
    <xf numFmtId="0" fontId="1" fillId="0" borderId="0" xfId="0" applyFont="1" applyAlignment="1">
      <alignment wrapText="1"/>
    </xf>
    <xf numFmtId="0" fontId="3" fillId="9" borderId="0" xfId="0" applyFont="1" applyFill="1" applyAlignment="1">
      <alignment horizontal="left" wrapText="1"/>
    </xf>
    <xf numFmtId="17" fontId="0" fillId="9" borderId="0" xfId="2" applyNumberFormat="1" applyFont="1" applyFill="1" applyAlignment="1">
      <alignment horizontal="center" wrapText="1"/>
    </xf>
    <xf numFmtId="0" fontId="11" fillId="9" borderId="0" xfId="0" applyFont="1" applyFill="1" applyAlignment="1">
      <alignment horizontal="left" wrapText="1"/>
    </xf>
    <xf numFmtId="0" fontId="3" fillId="10" borderId="0" xfId="0" applyFont="1" applyFill="1" applyAlignment="1">
      <alignment horizontal="left" wrapText="1"/>
    </xf>
    <xf numFmtId="0" fontId="10" fillId="9" borderId="0" xfId="0" applyFont="1" applyFill="1" applyAlignment="1">
      <alignment horizontal="left"/>
    </xf>
    <xf numFmtId="0" fontId="10" fillId="9" borderId="0" xfId="0" applyFont="1" applyFill="1" applyAlignment="1">
      <alignment horizontal="left" wrapText="1"/>
    </xf>
    <xf numFmtId="0" fontId="3" fillId="0" borderId="0" xfId="0" applyFont="1" applyAlignment="1">
      <alignment horizontal="center"/>
    </xf>
    <xf numFmtId="0" fontId="3" fillId="5" borderId="1" xfId="0" applyFont="1" applyFill="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4" fillId="5" borderId="4" xfId="0" applyFont="1" applyFill="1" applyBorder="1" applyAlignment="1">
      <alignment horizontal="center"/>
    </xf>
    <xf numFmtId="0" fontId="4" fillId="0" borderId="1" xfId="0" applyFont="1" applyBorder="1" applyAlignment="1">
      <alignment horizontal="center"/>
    </xf>
    <xf numFmtId="0" fontId="4" fillId="2" borderId="0" xfId="0" applyFont="1" applyFill="1" applyAlignment="1">
      <alignment horizontal="center"/>
    </xf>
    <xf numFmtId="0" fontId="4" fillId="2" borderId="1" xfId="0" applyFont="1" applyFill="1" applyBorder="1" applyAlignment="1">
      <alignment horizontal="center"/>
    </xf>
    <xf numFmtId="0" fontId="4" fillId="5" borderId="1" xfId="0" applyFont="1" applyFill="1" applyBorder="1" applyAlignment="1">
      <alignment horizontal="center"/>
    </xf>
    <xf numFmtId="0" fontId="4" fillId="10" borderId="1" xfId="0" applyFont="1" applyFill="1" applyBorder="1" applyAlignment="1">
      <alignment horizontal="center"/>
    </xf>
    <xf numFmtId="0" fontId="4" fillId="9" borderId="1" xfId="0" applyFont="1" applyFill="1" applyBorder="1" applyAlignment="1">
      <alignment horizontal="center"/>
    </xf>
    <xf numFmtId="1" fontId="4" fillId="5" borderId="1" xfId="0" applyNumberFormat="1" applyFont="1" applyFill="1" applyBorder="1" applyAlignment="1">
      <alignment horizontal="center"/>
    </xf>
    <xf numFmtId="1" fontId="3" fillId="2" borderId="0" xfId="0" applyNumberFormat="1" applyFont="1" applyFill="1" applyAlignment="1">
      <alignment horizontal="center"/>
    </xf>
    <xf numFmtId="1" fontId="3" fillId="2" borderId="1" xfId="0" applyNumberFormat="1" applyFont="1" applyFill="1" applyBorder="1" applyAlignment="1">
      <alignment horizontal="center"/>
    </xf>
    <xf numFmtId="0" fontId="3" fillId="3" borderId="0" xfId="0" applyFont="1" applyFill="1" applyAlignment="1">
      <alignment horizontal="center"/>
    </xf>
    <xf numFmtId="0" fontId="3" fillId="3" borderId="1" xfId="0" applyFont="1" applyFill="1" applyBorder="1" applyAlignment="1">
      <alignment horizontal="center"/>
    </xf>
    <xf numFmtId="0" fontId="3" fillId="4" borderId="0" xfId="0" applyFont="1" applyFill="1" applyAlignment="1">
      <alignment horizontal="center"/>
    </xf>
    <xf numFmtId="0" fontId="3" fillId="4" borderId="1" xfId="0" applyFont="1" applyFill="1" applyBorder="1" applyAlignment="1">
      <alignment horizontal="center"/>
    </xf>
    <xf numFmtId="0" fontId="4" fillId="0" borderId="0" xfId="0" applyFont="1" applyAlignment="1">
      <alignment horizontal="center"/>
    </xf>
    <xf numFmtId="0" fontId="3" fillId="2" borderId="0" xfId="0" applyFont="1" applyFill="1" applyAlignment="1">
      <alignment horizontal="center"/>
    </xf>
    <xf numFmtId="0" fontId="3" fillId="2" borderId="1" xfId="0" applyFont="1" applyFill="1" applyBorder="1" applyAlignment="1">
      <alignment horizontal="center"/>
    </xf>
    <xf numFmtId="0" fontId="3" fillId="0" borderId="1" xfId="0" applyFont="1" applyBorder="1" applyAlignment="1">
      <alignment wrapText="1"/>
    </xf>
    <xf numFmtId="0" fontId="4" fillId="0" borderId="4" xfId="0" applyFont="1" applyBorder="1" applyAlignment="1">
      <alignment horizontal="center" wrapText="1"/>
    </xf>
    <xf numFmtId="1" fontId="3" fillId="3" borderId="0" xfId="0" applyNumberFormat="1" applyFont="1" applyFill="1" applyAlignment="1">
      <alignment horizontal="center"/>
    </xf>
    <xf numFmtId="1" fontId="4" fillId="3" borderId="0" xfId="0" applyNumberFormat="1" applyFont="1" applyFill="1" applyAlignment="1">
      <alignment horizontal="center"/>
    </xf>
    <xf numFmtId="1" fontId="4" fillId="3" borderId="1" xfId="0" applyNumberFormat="1" applyFont="1" applyFill="1" applyBorder="1" applyAlignment="1">
      <alignment horizontal="center"/>
    </xf>
    <xf numFmtId="1" fontId="3" fillId="3" borderId="1" xfId="0" applyNumberFormat="1" applyFont="1" applyFill="1" applyBorder="1" applyAlignment="1">
      <alignment horizontal="center"/>
    </xf>
    <xf numFmtId="1" fontId="3" fillId="4" borderId="0" xfId="0" applyNumberFormat="1" applyFont="1" applyFill="1" applyAlignment="1">
      <alignment horizontal="center"/>
    </xf>
    <xf numFmtId="1" fontId="4" fillId="4" borderId="0" xfId="0" applyNumberFormat="1" applyFont="1" applyFill="1" applyAlignment="1">
      <alignment horizontal="center"/>
    </xf>
    <xf numFmtId="1" fontId="4"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0" fontId="4" fillId="0" borderId="5" xfId="0" applyFont="1" applyBorder="1" applyAlignment="1">
      <alignment horizontal="center" vertical="center" wrapText="1"/>
    </xf>
    <xf numFmtId="0" fontId="4" fillId="0" borderId="4" xfId="0" applyFont="1" applyBorder="1" applyAlignment="1">
      <alignment vertical="center" wrapText="1"/>
    </xf>
    <xf numFmtId="1" fontId="0" fillId="0" borderId="0" xfId="0" applyNumberFormat="1"/>
    <xf numFmtId="0" fontId="1" fillId="0" borderId="4" xfId="0" applyFont="1" applyBorder="1" applyAlignment="1">
      <alignment horizontal="center" wrapText="1"/>
    </xf>
    <xf numFmtId="164" fontId="0" fillId="0" borderId="1" xfId="0" applyNumberFormat="1" applyBorder="1" applyAlignment="1">
      <alignment horizontal="center"/>
    </xf>
    <xf numFmtId="0" fontId="0" fillId="0" borderId="3" xfId="0" applyBorder="1" applyAlignment="1">
      <alignment wrapText="1"/>
    </xf>
    <xf numFmtId="0" fontId="0" fillId="0" borderId="3" xfId="0" applyBorder="1"/>
    <xf numFmtId="0" fontId="0" fillId="0" borderId="1" xfId="0" applyBorder="1" applyAlignment="1">
      <alignment horizontal="left" wrapText="1"/>
    </xf>
    <xf numFmtId="0" fontId="0" fillId="0" borderId="1" xfId="0" applyBorder="1" applyAlignment="1">
      <alignment horizontal="left"/>
    </xf>
    <xf numFmtId="0" fontId="3" fillId="0" borderId="1" xfId="2" applyFont="1" applyBorder="1" applyAlignment="1">
      <alignment horizontal="left" wrapText="1"/>
    </xf>
    <xf numFmtId="0" fontId="0" fillId="0" borderId="0" xfId="0" applyAlignment="1">
      <alignment horizontal="left" wrapText="1"/>
    </xf>
    <xf numFmtId="1" fontId="0" fillId="0" borderId="0" xfId="0" applyNumberFormat="1" applyAlignment="1">
      <alignment horizontal="center" wrapText="1"/>
    </xf>
    <xf numFmtId="17" fontId="0" fillId="9" borderId="0" xfId="0" applyNumberFormat="1" applyFill="1" applyAlignment="1">
      <alignment horizontal="center" wrapText="1"/>
    </xf>
    <xf numFmtId="0" fontId="0" fillId="9" borderId="0" xfId="0" applyFill="1" applyAlignment="1">
      <alignment horizontal="left" wrapText="1"/>
    </xf>
    <xf numFmtId="0" fontId="0" fillId="3" borderId="0" xfId="0" applyFill="1" applyAlignment="1">
      <alignment horizontal="center"/>
    </xf>
    <xf numFmtId="0" fontId="0" fillId="3" borderId="1" xfId="0" applyFill="1" applyBorder="1" applyAlignment="1">
      <alignment horizontal="center"/>
    </xf>
    <xf numFmtId="0" fontId="0" fillId="9" borderId="0" xfId="0" applyFill="1" applyAlignment="1">
      <alignment horizontal="left"/>
    </xf>
    <xf numFmtId="0" fontId="0" fillId="9" borderId="0" xfId="0" applyFill="1" applyAlignment="1">
      <alignment horizontal="center"/>
    </xf>
    <xf numFmtId="1" fontId="0" fillId="9" borderId="0" xfId="0" applyNumberFormat="1" applyFill="1" applyAlignment="1">
      <alignment horizontal="center"/>
    </xf>
    <xf numFmtId="0" fontId="0" fillId="9" borderId="1" xfId="0" applyFill="1" applyBorder="1" applyAlignment="1">
      <alignment horizontal="center"/>
    </xf>
    <xf numFmtId="0" fontId="0" fillId="5" borderId="1" xfId="0" applyFill="1" applyBorder="1"/>
    <xf numFmtId="17" fontId="0" fillId="0" borderId="0" xfId="0" applyNumberFormat="1" applyAlignment="1">
      <alignment horizontal="left" wrapText="1"/>
    </xf>
    <xf numFmtId="17" fontId="0" fillId="0" borderId="0" xfId="0" applyNumberFormat="1" applyAlignment="1">
      <alignment horizontal="left"/>
    </xf>
    <xf numFmtId="0" fontId="0" fillId="5" borderId="1" xfId="0" applyFill="1" applyBorder="1" applyAlignment="1">
      <alignment horizontal="center"/>
    </xf>
    <xf numFmtId="17" fontId="0" fillId="9" borderId="0" xfId="0" applyNumberFormat="1" applyFill="1" applyAlignment="1">
      <alignment horizontal="center"/>
    </xf>
    <xf numFmtId="0" fontId="0" fillId="9" borderId="0" xfId="0" applyFill="1" applyAlignment="1">
      <alignment horizontal="center" wrapText="1"/>
    </xf>
    <xf numFmtId="1" fontId="0" fillId="9" borderId="0" xfId="0" applyNumberFormat="1" applyFill="1" applyAlignment="1">
      <alignment horizontal="center" wrapText="1"/>
    </xf>
    <xf numFmtId="0" fontId="3" fillId="0" borderId="12" xfId="0" applyFont="1" applyBorder="1" applyAlignment="1">
      <alignment wrapText="1"/>
    </xf>
    <xf numFmtId="0" fontId="3" fillId="0" borderId="12" xfId="0" applyFont="1" applyBorder="1" applyAlignment="1">
      <alignment horizontal="center"/>
    </xf>
    <xf numFmtId="0" fontId="3" fillId="0" borderId="12" xfId="0" applyFont="1" applyBorder="1" applyAlignment="1">
      <alignment horizontal="center" wrapText="1"/>
    </xf>
    <xf numFmtId="0" fontId="3" fillId="10" borderId="12" xfId="0" applyFont="1" applyFill="1" applyBorder="1" applyAlignment="1">
      <alignment wrapText="1"/>
    </xf>
    <xf numFmtId="0" fontId="3" fillId="10" borderId="12" xfId="0" applyFont="1" applyFill="1" applyBorder="1" applyAlignment="1">
      <alignment horizontal="center" wrapText="1"/>
    </xf>
    <xf numFmtId="0" fontId="3" fillId="9" borderId="12" xfId="0" applyFont="1" applyFill="1" applyBorder="1" applyAlignment="1">
      <alignment wrapText="1"/>
    </xf>
    <xf numFmtId="0" fontId="3" fillId="9" borderId="12" xfId="0" applyFont="1" applyFill="1" applyBorder="1" applyAlignment="1">
      <alignment horizontal="center"/>
    </xf>
    <xf numFmtId="0" fontId="3" fillId="9" borderId="12" xfId="0" applyFont="1" applyFill="1" applyBorder="1" applyAlignment="1">
      <alignment horizontal="center" wrapText="1"/>
    </xf>
    <xf numFmtId="0" fontId="3" fillId="10" borderId="12" xfId="0" applyFont="1" applyFill="1" applyBorder="1" applyAlignment="1">
      <alignment horizontal="center"/>
    </xf>
    <xf numFmtId="17" fontId="3" fillId="0" borderId="12" xfId="0" applyNumberFormat="1" applyFont="1" applyBorder="1" applyAlignment="1">
      <alignment horizontal="center" wrapText="1"/>
    </xf>
    <xf numFmtId="0" fontId="3" fillId="0" borderId="0" xfId="0" applyFont="1"/>
    <xf numFmtId="0" fontId="3" fillId="9" borderId="0" xfId="0" applyFont="1" applyFill="1" applyAlignment="1">
      <alignment horizontal="center" wrapText="1"/>
    </xf>
    <xf numFmtId="0" fontId="4" fillId="0" borderId="0" xfId="0" applyFont="1"/>
    <xf numFmtId="0" fontId="3" fillId="0" borderId="1" xfId="0" applyFont="1" applyBorder="1"/>
    <xf numFmtId="16" fontId="3" fillId="9" borderId="12" xfId="0" applyNumberFormat="1" applyFont="1" applyFill="1" applyBorder="1" applyAlignment="1">
      <alignment horizontal="center" wrapText="1"/>
    </xf>
    <xf numFmtId="0" fontId="0" fillId="14" borderId="0" xfId="0" applyFill="1" applyAlignment="1">
      <alignment horizontal="center"/>
    </xf>
    <xf numFmtId="0" fontId="3" fillId="14" borderId="0" xfId="0" applyFont="1" applyFill="1" applyAlignment="1">
      <alignment horizontal="left" wrapText="1"/>
    </xf>
    <xf numFmtId="0" fontId="3" fillId="14" borderId="0" xfId="0" applyFont="1" applyFill="1" applyAlignment="1">
      <alignment horizontal="center" wrapText="1"/>
    </xf>
    <xf numFmtId="0" fontId="4" fillId="14" borderId="1" xfId="0" applyFont="1" applyFill="1" applyBorder="1" applyAlignment="1">
      <alignment horizontal="center"/>
    </xf>
    <xf numFmtId="0" fontId="3" fillId="14" borderId="12" xfId="0" applyFont="1" applyFill="1" applyBorder="1" applyAlignment="1">
      <alignment wrapText="1"/>
    </xf>
    <xf numFmtId="0" fontId="3" fillId="14" borderId="12" xfId="0" applyFont="1" applyFill="1" applyBorder="1" applyAlignment="1">
      <alignment horizontal="center"/>
    </xf>
    <xf numFmtId="0" fontId="3" fillId="14" borderId="12" xfId="0" applyFont="1" applyFill="1" applyBorder="1" applyAlignment="1">
      <alignment horizontal="center" wrapText="1"/>
    </xf>
    <xf numFmtId="16" fontId="3" fillId="14" borderId="12" xfId="0" applyNumberFormat="1" applyFont="1" applyFill="1" applyBorder="1" applyAlignment="1">
      <alignment horizontal="center" wrapText="1"/>
    </xf>
    <xf numFmtId="0" fontId="3" fillId="10" borderId="12" xfId="0" applyFont="1" applyFill="1" applyBorder="1" applyAlignment="1">
      <alignment horizontal="left" wrapText="1"/>
    </xf>
    <xf numFmtId="0" fontId="3" fillId="10" borderId="0" xfId="0" applyFont="1" applyFill="1" applyAlignment="1">
      <alignment horizontal="center" wrapText="1"/>
    </xf>
    <xf numFmtId="0" fontId="3" fillId="9" borderId="12" xfId="0" applyFont="1" applyFill="1" applyBorder="1" applyAlignment="1">
      <alignment horizontal="left" wrapText="1"/>
    </xf>
    <xf numFmtId="0" fontId="3" fillId="0" borderId="0" xfId="0" applyFont="1" applyAlignment="1">
      <alignment horizontal="left" vertical="center" wrapText="1"/>
    </xf>
    <xf numFmtId="16" fontId="3" fillId="0" borderId="12" xfId="0" applyNumberFormat="1" applyFont="1" applyBorder="1" applyAlignment="1">
      <alignment horizontal="center" wrapText="1"/>
    </xf>
    <xf numFmtId="0" fontId="0" fillId="14" borderId="1" xfId="0" applyFill="1" applyBorder="1" applyAlignment="1">
      <alignment horizontal="center"/>
    </xf>
    <xf numFmtId="0" fontId="0" fillId="0" borderId="3" xfId="0" applyBorder="1" applyAlignment="1">
      <alignment horizontal="left" wrapText="1"/>
    </xf>
    <xf numFmtId="0" fontId="0" fillId="9" borderId="3" xfId="0" applyFill="1" applyBorder="1" applyAlignment="1">
      <alignment horizontal="left" wrapText="1"/>
    </xf>
    <xf numFmtId="0" fontId="0" fillId="9" borderId="3" xfId="0" applyFill="1" applyBorder="1" applyAlignment="1">
      <alignment wrapText="1"/>
    </xf>
    <xf numFmtId="0" fontId="3" fillId="14" borderId="12" xfId="0" applyFont="1" applyFill="1" applyBorder="1" applyAlignment="1">
      <alignment horizontal="left" wrapText="1"/>
    </xf>
    <xf numFmtId="0" fontId="3" fillId="14" borderId="0" xfId="0" applyFont="1" applyFill="1" applyAlignment="1">
      <alignment horizontal="left" vertical="center" wrapText="1"/>
    </xf>
    <xf numFmtId="0" fontId="0" fillId="14" borderId="0" xfId="0" applyFill="1" applyAlignment="1">
      <alignment horizontal="left"/>
    </xf>
    <xf numFmtId="0" fontId="0" fillId="14" borderId="3" xfId="0" applyFill="1" applyBorder="1" applyAlignment="1">
      <alignment wrapText="1"/>
    </xf>
    <xf numFmtId="17" fontId="3" fillId="10" borderId="12" xfId="0" applyNumberFormat="1" applyFont="1" applyFill="1" applyBorder="1" applyAlignment="1">
      <alignment horizontal="center" wrapText="1"/>
    </xf>
    <xf numFmtId="16" fontId="3" fillId="10" borderId="12" xfId="0" applyNumberFormat="1" applyFont="1" applyFill="1" applyBorder="1" applyAlignment="1">
      <alignment horizontal="center" wrapText="1"/>
    </xf>
    <xf numFmtId="0" fontId="1" fillId="3" borderId="5" xfId="0" applyFont="1" applyFill="1" applyBorder="1" applyAlignment="1">
      <alignment horizontal="center"/>
    </xf>
    <xf numFmtId="0" fontId="1" fillId="3" borderId="4" xfId="0" applyFont="1" applyFill="1" applyBorder="1" applyAlignment="1">
      <alignment horizontal="center"/>
    </xf>
    <xf numFmtId="0" fontId="4" fillId="2" borderId="5" xfId="0" applyFont="1" applyFill="1" applyBorder="1" applyAlignment="1">
      <alignment horizontal="center"/>
    </xf>
    <xf numFmtId="0" fontId="4" fillId="2" borderId="4" xfId="0" applyFont="1" applyFill="1" applyBorder="1" applyAlignment="1">
      <alignment horizontal="center"/>
    </xf>
    <xf numFmtId="0" fontId="1" fillId="0" borderId="1" xfId="0" applyFont="1" applyBorder="1" applyAlignment="1">
      <alignment horizontal="left" wrapText="1"/>
    </xf>
    <xf numFmtId="0" fontId="0" fillId="9" borderId="1" xfId="2" applyFont="1" applyFill="1" applyBorder="1" applyAlignment="1">
      <alignment horizontal="left" wrapText="1"/>
    </xf>
    <xf numFmtId="0" fontId="0" fillId="0" borderId="3" xfId="2" applyFont="1" applyBorder="1" applyAlignment="1">
      <alignment horizontal="left" wrapText="1"/>
    </xf>
    <xf numFmtId="0" fontId="0" fillId="9" borderId="3" xfId="2" applyFont="1" applyFill="1" applyBorder="1" applyAlignment="1">
      <alignment horizontal="left" wrapText="1"/>
    </xf>
    <xf numFmtId="0" fontId="10" fillId="0" borderId="3" xfId="0" applyFont="1" applyBorder="1" applyAlignment="1">
      <alignment wrapText="1"/>
    </xf>
    <xf numFmtId="0" fontId="3" fillId="9" borderId="0" xfId="2" applyFont="1" applyFill="1" applyAlignment="1">
      <alignment wrapText="1"/>
    </xf>
    <xf numFmtId="0" fontId="3" fillId="0" borderId="0" xfId="2" applyFont="1" applyAlignment="1">
      <alignment wrapText="1"/>
    </xf>
    <xf numFmtId="0" fontId="2" fillId="0" borderId="0" xfId="1" applyAlignment="1">
      <alignment wrapText="1"/>
    </xf>
    <xf numFmtId="0" fontId="3" fillId="0" borderId="12" xfId="0" applyFont="1" applyBorder="1" applyAlignment="1">
      <alignment horizontal="left" wrapText="1"/>
    </xf>
    <xf numFmtId="0" fontId="17" fillId="0" borderId="0" xfId="0" applyFont="1" applyAlignment="1">
      <alignment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4" fillId="0" borderId="0" xfId="0" applyFont="1" applyAlignment="1">
      <alignment horizontal="center" vertical="center" wrapText="1"/>
    </xf>
    <xf numFmtId="1" fontId="4" fillId="0" borderId="0" xfId="0" applyNumberFormat="1" applyFont="1" applyAlignment="1">
      <alignment horizontal="center" vertical="center" wrapText="1"/>
    </xf>
    <xf numFmtId="0" fontId="17" fillId="14" borderId="12" xfId="0" applyFont="1" applyFill="1" applyBorder="1" applyAlignment="1">
      <alignment wrapText="1"/>
    </xf>
    <xf numFmtId="0" fontId="21" fillId="0" borderId="0" xfId="0" applyFont="1" applyAlignment="1">
      <alignment horizontal="center" wrapText="1"/>
    </xf>
    <xf numFmtId="0" fontId="20" fillId="0" borderId="0" xfId="0" applyFont="1" applyAlignment="1">
      <alignment horizontal="center" wrapText="1"/>
    </xf>
    <xf numFmtId="0" fontId="3" fillId="14" borderId="0" xfId="2" applyFont="1" applyFill="1" applyAlignment="1">
      <alignment horizontal="left" wrapText="1"/>
    </xf>
    <xf numFmtId="0" fontId="0" fillId="14" borderId="0" xfId="2" applyFont="1" applyFill="1" applyAlignment="1">
      <alignment horizontal="left" wrapText="1"/>
    </xf>
    <xf numFmtId="17" fontId="0" fillId="14" borderId="0" xfId="0" applyNumberFormat="1" applyFill="1" applyAlignment="1">
      <alignment horizontal="center" wrapText="1"/>
    </xf>
    <xf numFmtId="0" fontId="0" fillId="14" borderId="0" xfId="2" applyFont="1" applyFill="1" applyAlignment="1">
      <alignment horizontal="center" wrapText="1"/>
    </xf>
    <xf numFmtId="0" fontId="0" fillId="14" borderId="1" xfId="2" applyFont="1" applyFill="1" applyBorder="1" applyAlignment="1">
      <alignment horizontal="center" wrapText="1"/>
    </xf>
    <xf numFmtId="0" fontId="0" fillId="0" borderId="1" xfId="2" applyFont="1" applyBorder="1" applyAlignment="1">
      <alignment horizontal="left" wrapText="1"/>
    </xf>
    <xf numFmtId="0" fontId="13" fillId="0" borderId="1" xfId="0" applyFont="1" applyBorder="1" applyAlignment="1">
      <alignment horizontal="center"/>
    </xf>
    <xf numFmtId="0" fontId="13" fillId="0" borderId="1" xfId="0" applyFont="1" applyBorder="1"/>
    <xf numFmtId="0" fontId="1" fillId="15" borderId="12" xfId="0" applyFont="1" applyFill="1" applyBorder="1"/>
    <xf numFmtId="0" fontId="1" fillId="15" borderId="12" xfId="0" applyFont="1" applyFill="1" applyBorder="1" applyAlignment="1">
      <alignment wrapText="1"/>
    </xf>
    <xf numFmtId="1" fontId="1" fillId="15" borderId="10" xfId="0" applyNumberFormat="1" applyFont="1" applyFill="1" applyBorder="1" applyAlignment="1">
      <alignment horizontal="center"/>
    </xf>
    <xf numFmtId="164" fontId="1" fillId="15" borderId="10" xfId="0" applyNumberFormat="1" applyFont="1" applyFill="1" applyBorder="1" applyAlignment="1">
      <alignment horizontal="center"/>
    </xf>
    <xf numFmtId="0" fontId="0" fillId="15" borderId="12" xfId="0" applyFill="1" applyBorder="1"/>
    <xf numFmtId="1" fontId="1" fillId="15" borderId="12" xfId="0" applyNumberFormat="1" applyFont="1" applyFill="1" applyBorder="1" applyAlignment="1">
      <alignment horizontal="center"/>
    </xf>
    <xf numFmtId="164" fontId="1" fillId="15" borderId="12" xfId="0" applyNumberFormat="1" applyFont="1" applyFill="1" applyBorder="1" applyAlignment="1">
      <alignment horizontal="center"/>
    </xf>
    <xf numFmtId="1" fontId="0" fillId="2" borderId="13" xfId="0" applyNumberFormat="1" applyFill="1" applyBorder="1" applyAlignment="1">
      <alignment horizontal="center"/>
    </xf>
    <xf numFmtId="1" fontId="0" fillId="6" borderId="13" xfId="0" applyNumberFormat="1" applyFill="1" applyBorder="1" applyAlignment="1">
      <alignment horizontal="center"/>
    </xf>
    <xf numFmtId="2" fontId="0" fillId="0" borderId="1" xfId="0" applyNumberFormat="1" applyBorder="1" applyAlignment="1">
      <alignment horizontal="center"/>
    </xf>
    <xf numFmtId="0" fontId="17" fillId="10" borderId="12" xfId="0" applyFont="1" applyFill="1" applyBorder="1" applyAlignment="1">
      <alignment wrapText="1"/>
    </xf>
    <xf numFmtId="0" fontId="3" fillId="16" borderId="0" xfId="0" applyFont="1" applyFill="1" applyAlignment="1">
      <alignment horizontal="left" wrapText="1"/>
    </xf>
    <xf numFmtId="0" fontId="3" fillId="16" borderId="0" xfId="0" applyFont="1" applyFill="1" applyAlignment="1">
      <alignment horizontal="center" wrapText="1"/>
    </xf>
    <xf numFmtId="0" fontId="4" fillId="16" borderId="1" xfId="0" applyFont="1" applyFill="1" applyBorder="1" applyAlignment="1">
      <alignment horizontal="center"/>
    </xf>
    <xf numFmtId="0" fontId="3" fillId="16" borderId="12" xfId="0" applyFont="1" applyFill="1" applyBorder="1" applyAlignment="1">
      <alignment wrapText="1"/>
    </xf>
    <xf numFmtId="0" fontId="3" fillId="16" borderId="12" xfId="0" applyFont="1" applyFill="1" applyBorder="1" applyAlignment="1">
      <alignment horizontal="center"/>
    </xf>
    <xf numFmtId="0" fontId="3" fillId="16" borderId="12" xfId="0" applyFont="1" applyFill="1" applyBorder="1" applyAlignment="1">
      <alignment horizontal="center" wrapText="1"/>
    </xf>
    <xf numFmtId="17" fontId="3" fillId="16" borderId="12" xfId="0" applyNumberFormat="1" applyFont="1" applyFill="1" applyBorder="1" applyAlignment="1">
      <alignment horizontal="center" wrapText="1"/>
    </xf>
    <xf numFmtId="9" fontId="1" fillId="0" borderId="0" xfId="0" applyNumberFormat="1" applyFont="1" applyAlignment="1">
      <alignment horizontal="center"/>
    </xf>
    <xf numFmtId="0" fontId="0" fillId="0" borderId="0" xfId="0" pivotButton="1"/>
    <xf numFmtId="0" fontId="1" fillId="0" borderId="4" xfId="0" applyFont="1" applyBorder="1" applyAlignment="1">
      <alignment horizontal="left"/>
    </xf>
    <xf numFmtId="0" fontId="0" fillId="0" borderId="1" xfId="0" applyBorder="1" applyAlignment="1">
      <alignment wrapText="1"/>
    </xf>
    <xf numFmtId="9" fontId="0" fillId="0" borderId="1" xfId="13" applyFont="1" applyBorder="1" applyAlignment="1">
      <alignment horizontal="center"/>
    </xf>
    <xf numFmtId="0" fontId="1" fillId="0" borderId="1" xfId="0" applyFont="1" applyBorder="1" applyAlignment="1">
      <alignment wrapText="1"/>
    </xf>
    <xf numFmtId="9" fontId="1" fillId="0" borderId="1" xfId="13" applyFont="1" applyBorder="1" applyAlignment="1">
      <alignment horizontal="center"/>
    </xf>
    <xf numFmtId="0" fontId="0" fillId="16" borderId="0" xfId="0" applyFill="1" applyAlignment="1">
      <alignment horizontal="center"/>
    </xf>
    <xf numFmtId="0" fontId="22" fillId="0" borderId="12" xfId="0" applyFont="1" applyBorder="1" applyAlignment="1">
      <alignment wrapText="1"/>
    </xf>
    <xf numFmtId="0" fontId="3" fillId="0" borderId="0" xfId="0" applyFont="1" applyFill="1" applyAlignment="1">
      <alignment horizontal="center" vertical="center" wrapText="1"/>
    </xf>
    <xf numFmtId="0" fontId="0" fillId="0" borderId="0" xfId="0" applyNumberFormat="1"/>
    <xf numFmtId="0" fontId="3" fillId="0" borderId="0" xfId="0" applyFont="1" applyFill="1" applyAlignment="1">
      <alignment horizontal="left" wrapText="1"/>
    </xf>
    <xf numFmtId="0" fontId="3" fillId="0" borderId="0" xfId="0" applyFont="1" applyFill="1" applyAlignment="1">
      <alignment horizontal="center" wrapText="1"/>
    </xf>
    <xf numFmtId="0" fontId="4" fillId="0" borderId="1" xfId="0" applyFont="1" applyFill="1" applyBorder="1" applyAlignment="1">
      <alignment horizontal="center"/>
    </xf>
    <xf numFmtId="0" fontId="3" fillId="0" borderId="12" xfId="0" applyFont="1" applyFill="1" applyBorder="1" applyAlignment="1">
      <alignment wrapText="1"/>
    </xf>
    <xf numFmtId="0" fontId="3" fillId="0" borderId="14" xfId="0" applyFont="1" applyBorder="1" applyAlignment="1">
      <alignment horizontal="center"/>
    </xf>
    <xf numFmtId="0" fontId="3" fillId="0" borderId="15" xfId="0" applyFont="1" applyBorder="1" applyAlignment="1">
      <alignment horizontal="center" wrapText="1"/>
    </xf>
    <xf numFmtId="0" fontId="1" fillId="2" borderId="7" xfId="0" applyFont="1" applyFill="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3" borderId="5" xfId="0" applyFont="1" applyFill="1" applyBorder="1" applyAlignment="1">
      <alignment horizontal="center"/>
    </xf>
    <xf numFmtId="0" fontId="1" fillId="3" borderId="4"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4" fillId="2" borderId="7" xfId="0" applyFont="1" applyFill="1" applyBorder="1" applyAlignment="1">
      <alignment horizontal="center"/>
    </xf>
    <xf numFmtId="0" fontId="4" fillId="2" borderId="5" xfId="0" applyFont="1" applyFill="1" applyBorder="1" applyAlignment="1">
      <alignment horizontal="center"/>
    </xf>
    <xf numFmtId="0" fontId="4" fillId="2" borderId="4" xfId="0" applyFont="1" applyFill="1" applyBorder="1" applyAlignment="1">
      <alignment horizontal="center"/>
    </xf>
    <xf numFmtId="0" fontId="4" fillId="3" borderId="5" xfId="0" applyFont="1" applyFill="1" applyBorder="1" applyAlignment="1">
      <alignment horizontal="center"/>
    </xf>
    <xf numFmtId="0" fontId="4" fillId="3" borderId="4" xfId="0" applyFont="1" applyFill="1" applyBorder="1" applyAlignment="1">
      <alignment horizontal="center"/>
    </xf>
    <xf numFmtId="0" fontId="4" fillId="4" borderId="5" xfId="0" applyFont="1" applyFill="1" applyBorder="1" applyAlignment="1">
      <alignment horizontal="center"/>
    </xf>
    <xf numFmtId="0" fontId="4" fillId="4" borderId="4" xfId="0" applyFont="1" applyFill="1" applyBorder="1" applyAlignment="1">
      <alignment horizontal="center"/>
    </xf>
    <xf numFmtId="0" fontId="1" fillId="6" borderId="5" xfId="0" applyFont="1" applyFill="1" applyBorder="1" applyAlignment="1">
      <alignment horizontal="center"/>
    </xf>
    <xf numFmtId="0" fontId="1" fillId="6" borderId="4" xfId="0" applyFont="1" applyFill="1" applyBorder="1" applyAlignment="1">
      <alignment horizontal="center"/>
    </xf>
    <xf numFmtId="0" fontId="1" fillId="6" borderId="7" xfId="0" applyFont="1" applyFill="1" applyBorder="1" applyAlignment="1">
      <alignment horizontal="center"/>
    </xf>
    <xf numFmtId="0" fontId="1" fillId="4" borderId="7" xfId="0" applyFont="1" applyFill="1" applyBorder="1" applyAlignment="1">
      <alignment horizontal="center"/>
    </xf>
  </cellXfs>
  <cellStyles count="14">
    <cellStyle name="Bad 10" xfId="12" xr:uid="{FDAB6E80-5A5D-40F8-8CF4-4D34850DC809}"/>
    <cellStyle name="Calculation 10" xfId="3" xr:uid="{6F1AB71E-0352-4C3D-A7B3-BF15FABA13DB}"/>
    <cellStyle name="Good 10" xfId="10" xr:uid="{4A2D4C0B-6BFC-4602-B11F-5150606DE933}"/>
    <cellStyle name="Hyperlink" xfId="1" builtinId="8"/>
    <cellStyle name="Hyperlink 2" xfId="5" xr:uid="{AA710CF7-C217-42E3-BAED-DA5D46BA5326}"/>
    <cellStyle name="Neutral 10" xfId="4" xr:uid="{02E0C7CF-05AC-4948-AC53-529A57ABE584}"/>
    <cellStyle name="Normal" xfId="0" builtinId="0"/>
    <cellStyle name="Normal 11" xfId="7" xr:uid="{2339AAFC-7466-41CE-9A1D-3EFDD2479A16}"/>
    <cellStyle name="Normal 12" xfId="9" xr:uid="{3EE475B0-5928-422F-B3EC-E80D8FAF56C9}"/>
    <cellStyle name="Normal 2" xfId="8" xr:uid="{4B443F51-7E73-44B1-A6C4-1048CC609D02}"/>
    <cellStyle name="Normal 2 6" xfId="2" xr:uid="{6FE45289-59F0-405B-B4F7-A304840679DD}"/>
    <cellStyle name="Normal 3" xfId="6" xr:uid="{8BDF9AA1-B1C0-47A3-9D07-5DDD67D0CFB3}"/>
    <cellStyle name="Note 11" xfId="11" xr:uid="{CB55357E-FC5B-4E62-A87D-4EB7BAFE0841}"/>
    <cellStyle name="Percent" xfId="13" builtin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D"/>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7030A0"/>
      </font>
      <fill>
        <patternFill patternType="solid">
          <bgColor rgb="FF00FFCC"/>
        </patternFill>
      </fill>
      <border>
        <vertical/>
        <horizontal/>
      </border>
    </dxf>
    <dxf>
      <font>
        <color rgb="FF9C0006"/>
      </font>
      <fill>
        <patternFill>
          <bgColor rgb="FFFFC7CE"/>
        </patternFill>
      </fill>
    </dxf>
    <dxf>
      <fill>
        <patternFill>
          <bgColor theme="5" tint="0.39994506668294322"/>
        </patternFill>
      </fill>
    </dxf>
    <dxf>
      <font>
        <color rgb="FF7030A0"/>
      </font>
      <fill>
        <patternFill patternType="solid">
          <bgColor rgb="FF00FFCC"/>
        </patternFill>
      </fill>
      <border>
        <vertical/>
        <horizontal/>
      </border>
    </dxf>
    <dxf>
      <font>
        <color rgb="FF9C0006"/>
      </font>
      <fill>
        <patternFill>
          <bgColor rgb="FFFFC7CE"/>
        </patternFill>
      </fill>
    </dxf>
    <dxf>
      <fill>
        <patternFill>
          <bgColor theme="5" tint="0.39994506668294322"/>
        </patternFill>
      </fill>
    </dxf>
    <dxf>
      <font>
        <color rgb="FF7030A0"/>
      </font>
      <fill>
        <patternFill patternType="solid">
          <bgColor rgb="FF00FFCC"/>
        </patternFill>
      </fill>
      <border>
        <vertical/>
        <horizontal/>
      </border>
    </dxf>
    <dxf>
      <font>
        <color rgb="FF9C0006"/>
      </font>
      <fill>
        <patternFill>
          <bgColor rgb="FFFFC7CE"/>
        </patternFill>
      </fill>
    </dxf>
    <dxf>
      <fill>
        <patternFill>
          <bgColor theme="5" tint="0.39994506668294322"/>
        </patternFill>
      </fill>
    </dxf>
  </dxfs>
  <tableStyles count="0" defaultTableStyle="TableStyleMedium2" defaultPivotStyle="PivotStyleLight16"/>
  <colors>
    <mruColors>
      <color rgb="FFE8949A"/>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pivotCacheDefinition" Target="pivotCache/pivotCacheDefinition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Housing</a:t>
            </a:r>
            <a:r>
              <a:rPr lang="en-GB" baseline="0"/>
              <a:t> Trajectory - Plan Period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 period trajectory'!$B$2:$S$2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trajectory'!$B$19:$S$19</c:f>
              <c:numCache>
                <c:formatCode>General</c:formatCode>
                <c:ptCount val="18"/>
                <c:pt idx="0">
                  <c:v>236</c:v>
                </c:pt>
                <c:pt idx="1">
                  <c:v>406</c:v>
                </c:pt>
                <c:pt idx="2" formatCode="0">
                  <c:v>530.79999999999995</c:v>
                </c:pt>
                <c:pt idx="3" formatCode="0">
                  <c:v>335.1</c:v>
                </c:pt>
                <c:pt idx="4" formatCode="0">
                  <c:v>412.5</c:v>
                </c:pt>
                <c:pt idx="5" formatCode="0">
                  <c:v>412.7</c:v>
                </c:pt>
                <c:pt idx="6" formatCode="0">
                  <c:v>335.7</c:v>
                </c:pt>
                <c:pt idx="7" formatCode="0">
                  <c:v>315.7</c:v>
                </c:pt>
                <c:pt idx="8" formatCode="0">
                  <c:v>289.7</c:v>
                </c:pt>
                <c:pt idx="9" formatCode="0">
                  <c:v>270.7</c:v>
                </c:pt>
                <c:pt idx="10" formatCode="0">
                  <c:v>267.7</c:v>
                </c:pt>
                <c:pt idx="11" formatCode="0">
                  <c:v>285.7</c:v>
                </c:pt>
                <c:pt idx="12" formatCode="0">
                  <c:v>202.7</c:v>
                </c:pt>
                <c:pt idx="13" formatCode="0">
                  <c:v>131.69999999999999</c:v>
                </c:pt>
                <c:pt idx="14" formatCode="0">
                  <c:v>187.7</c:v>
                </c:pt>
                <c:pt idx="15" formatCode="0">
                  <c:v>246.7</c:v>
                </c:pt>
                <c:pt idx="16" formatCode="0">
                  <c:v>261.7</c:v>
                </c:pt>
                <c:pt idx="17" formatCode="0">
                  <c:v>268.7</c:v>
                </c:pt>
              </c:numCache>
            </c:numRef>
          </c:val>
          <c:extLst>
            <c:ext xmlns:c16="http://schemas.microsoft.com/office/drawing/2014/chart" uri="{C3380CC4-5D6E-409C-BE32-E72D297353CC}">
              <c16:uniqueId val="{00000000-7108-48B6-94AF-07188A43CED8}"/>
            </c:ext>
          </c:extLst>
        </c:ser>
        <c:dLbls>
          <c:dLblPos val="outEnd"/>
          <c:showLegendKey val="0"/>
          <c:showVal val="1"/>
          <c:showCatName val="0"/>
          <c:showSerName val="0"/>
          <c:showPercent val="0"/>
          <c:showBubbleSize val="0"/>
        </c:dLbls>
        <c:gapWidth val="219"/>
        <c:overlap val="-27"/>
        <c:axId val="783240536"/>
        <c:axId val="783249176"/>
      </c:barChart>
      <c:catAx>
        <c:axId val="783240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49176"/>
        <c:crosses val="autoZero"/>
        <c:auto val="1"/>
        <c:lblAlgn val="ctr"/>
        <c:lblOffset val="100"/>
        <c:noMultiLvlLbl val="0"/>
      </c:catAx>
      <c:valAx>
        <c:axId val="783249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Supply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40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Local Plan Housing Requirement Trajectory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v>Housing supply</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 period HLS'!$B$2:$S$2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HLS'!$B$5:$S$5</c:f>
              <c:numCache>
                <c:formatCode>General</c:formatCode>
                <c:ptCount val="18"/>
                <c:pt idx="0">
                  <c:v>236</c:v>
                </c:pt>
                <c:pt idx="1">
                  <c:v>406</c:v>
                </c:pt>
                <c:pt idx="2" formatCode="0">
                  <c:v>530.79999999999995</c:v>
                </c:pt>
                <c:pt idx="3" formatCode="0">
                  <c:v>335.1</c:v>
                </c:pt>
                <c:pt idx="4" formatCode="0">
                  <c:v>412.5</c:v>
                </c:pt>
                <c:pt idx="5" formatCode="0">
                  <c:v>412.7</c:v>
                </c:pt>
                <c:pt idx="6" formatCode="0">
                  <c:v>335.7</c:v>
                </c:pt>
                <c:pt idx="7" formatCode="0">
                  <c:v>315.7</c:v>
                </c:pt>
                <c:pt idx="8" formatCode="0">
                  <c:v>289.7</c:v>
                </c:pt>
                <c:pt idx="9" formatCode="0">
                  <c:v>270.7</c:v>
                </c:pt>
                <c:pt idx="10" formatCode="0">
                  <c:v>267.7</c:v>
                </c:pt>
                <c:pt idx="11" formatCode="0">
                  <c:v>285.7</c:v>
                </c:pt>
                <c:pt idx="12" formatCode="0">
                  <c:v>202.7</c:v>
                </c:pt>
                <c:pt idx="13" formatCode="0">
                  <c:v>131.69999999999999</c:v>
                </c:pt>
                <c:pt idx="14" formatCode="0">
                  <c:v>187.7</c:v>
                </c:pt>
                <c:pt idx="15" formatCode="0">
                  <c:v>246.7</c:v>
                </c:pt>
                <c:pt idx="16" formatCode="0">
                  <c:v>261.7</c:v>
                </c:pt>
                <c:pt idx="17" formatCode="0">
                  <c:v>268.7</c:v>
                </c:pt>
              </c:numCache>
            </c:numRef>
          </c:val>
          <c:extLst>
            <c:ext xmlns:c16="http://schemas.microsoft.com/office/drawing/2014/chart" uri="{C3380CC4-5D6E-409C-BE32-E72D297353CC}">
              <c16:uniqueId val="{00000000-6DE5-427B-B32B-10C1D7D36DA6}"/>
            </c:ext>
          </c:extLst>
        </c:ser>
        <c:dLbls>
          <c:showLegendKey val="0"/>
          <c:showVal val="0"/>
          <c:showCatName val="0"/>
          <c:showSerName val="0"/>
          <c:showPercent val="0"/>
          <c:showBubbleSize val="0"/>
        </c:dLbls>
        <c:gapWidth val="219"/>
        <c:axId val="783259976"/>
        <c:axId val="783254936"/>
      </c:barChart>
      <c:lineChart>
        <c:grouping val="standard"/>
        <c:varyColors val="0"/>
        <c:ser>
          <c:idx val="0"/>
          <c:order val="0"/>
          <c:tx>
            <c:v>Housing requirement</c:v>
          </c:tx>
          <c:spPr>
            <a:ln w="28575" cap="rnd">
              <a:solidFill>
                <a:schemeClr val="accent1"/>
              </a:solidFill>
              <a:round/>
            </a:ln>
            <a:effectLst/>
          </c:spPr>
          <c:marker>
            <c:symbol val="none"/>
          </c:marker>
          <c:cat>
            <c:strRef>
              <c:f>'Plan period HLS'!$B$2:$S$2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HLS'!$B$3:$S$3</c:f>
              <c:numCache>
                <c:formatCode>General</c:formatCode>
                <c:ptCount val="18"/>
                <c:pt idx="0">
                  <c:v>452</c:v>
                </c:pt>
                <c:pt idx="1">
                  <c:v>452</c:v>
                </c:pt>
                <c:pt idx="2" formatCode="0">
                  <c:v>452</c:v>
                </c:pt>
                <c:pt idx="3" formatCode="0">
                  <c:v>452</c:v>
                </c:pt>
                <c:pt idx="4" formatCode="0">
                  <c:v>452</c:v>
                </c:pt>
                <c:pt idx="5" formatCode="0">
                  <c:v>452</c:v>
                </c:pt>
                <c:pt idx="6" formatCode="0">
                  <c:v>452</c:v>
                </c:pt>
                <c:pt idx="7" formatCode="0">
                  <c:v>452</c:v>
                </c:pt>
                <c:pt idx="8" formatCode="0">
                  <c:v>452</c:v>
                </c:pt>
                <c:pt idx="9" formatCode="0">
                  <c:v>452</c:v>
                </c:pt>
                <c:pt idx="10" formatCode="0">
                  <c:v>452</c:v>
                </c:pt>
                <c:pt idx="11" formatCode="0">
                  <c:v>452</c:v>
                </c:pt>
                <c:pt idx="12" formatCode="0">
                  <c:v>452</c:v>
                </c:pt>
                <c:pt idx="13" formatCode="0">
                  <c:v>452</c:v>
                </c:pt>
                <c:pt idx="14" formatCode="0">
                  <c:v>452</c:v>
                </c:pt>
                <c:pt idx="15" formatCode="0">
                  <c:v>452</c:v>
                </c:pt>
                <c:pt idx="16" formatCode="0">
                  <c:v>452</c:v>
                </c:pt>
                <c:pt idx="17" formatCode="0">
                  <c:v>452</c:v>
                </c:pt>
              </c:numCache>
            </c:numRef>
          </c:val>
          <c:smooth val="0"/>
          <c:extLst>
            <c:ext xmlns:c16="http://schemas.microsoft.com/office/drawing/2014/chart" uri="{C3380CC4-5D6E-409C-BE32-E72D297353CC}">
              <c16:uniqueId val="{00000001-6DE5-427B-B32B-10C1D7D36DA6}"/>
            </c:ext>
          </c:extLst>
        </c:ser>
        <c:dLbls>
          <c:showLegendKey val="0"/>
          <c:showVal val="0"/>
          <c:showCatName val="0"/>
          <c:showSerName val="0"/>
          <c:showPercent val="0"/>
          <c:showBubbleSize val="0"/>
        </c:dLbls>
        <c:marker val="1"/>
        <c:smooth val="0"/>
        <c:axId val="783259976"/>
        <c:axId val="783254936"/>
      </c:lineChart>
      <c:catAx>
        <c:axId val="783259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54936"/>
        <c:crosses val="autoZero"/>
        <c:auto val="1"/>
        <c:lblAlgn val="ctr"/>
        <c:lblOffset val="100"/>
        <c:noMultiLvlLbl val="0"/>
      </c:catAx>
      <c:valAx>
        <c:axId val="783254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Supply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599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Standard Method </a:t>
            </a:r>
            <a:r>
              <a:rPr lang="en-GB" baseline="0"/>
              <a:t>Housing </a:t>
            </a:r>
            <a:r>
              <a:rPr lang="en-GB"/>
              <a:t>Trajectory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v>Housing supply</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 period HLS'!$B$2:$S$2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HLS'!$B$16:$S$16</c:f>
              <c:numCache>
                <c:formatCode>General</c:formatCode>
                <c:ptCount val="18"/>
                <c:pt idx="0">
                  <c:v>236</c:v>
                </c:pt>
                <c:pt idx="1">
                  <c:v>406</c:v>
                </c:pt>
                <c:pt idx="2" formatCode="0">
                  <c:v>530.79999999999995</c:v>
                </c:pt>
                <c:pt idx="3" formatCode="0">
                  <c:v>335.1</c:v>
                </c:pt>
                <c:pt idx="4" formatCode="0">
                  <c:v>412.5</c:v>
                </c:pt>
                <c:pt idx="5" formatCode="0">
                  <c:v>412.7</c:v>
                </c:pt>
                <c:pt idx="6" formatCode="0">
                  <c:v>335.7</c:v>
                </c:pt>
                <c:pt idx="7" formatCode="0">
                  <c:v>315.7</c:v>
                </c:pt>
                <c:pt idx="8" formatCode="0">
                  <c:v>289.7</c:v>
                </c:pt>
                <c:pt idx="9" formatCode="0">
                  <c:v>270.7</c:v>
                </c:pt>
                <c:pt idx="10" formatCode="0">
                  <c:v>267.7</c:v>
                </c:pt>
                <c:pt idx="11" formatCode="0">
                  <c:v>285.7</c:v>
                </c:pt>
                <c:pt idx="12" formatCode="0">
                  <c:v>202.7</c:v>
                </c:pt>
                <c:pt idx="13" formatCode="0">
                  <c:v>131.69999999999999</c:v>
                </c:pt>
                <c:pt idx="14" formatCode="0">
                  <c:v>187.7</c:v>
                </c:pt>
                <c:pt idx="15" formatCode="0">
                  <c:v>246.7</c:v>
                </c:pt>
                <c:pt idx="16" formatCode="0">
                  <c:v>261.7</c:v>
                </c:pt>
                <c:pt idx="17" formatCode="0">
                  <c:v>268.7</c:v>
                </c:pt>
              </c:numCache>
            </c:numRef>
          </c:val>
          <c:extLst>
            <c:ext xmlns:c16="http://schemas.microsoft.com/office/drawing/2014/chart" uri="{C3380CC4-5D6E-409C-BE32-E72D297353CC}">
              <c16:uniqueId val="{00000000-1352-44CB-A251-1004640478C9}"/>
            </c:ext>
          </c:extLst>
        </c:ser>
        <c:dLbls>
          <c:showLegendKey val="0"/>
          <c:showVal val="0"/>
          <c:showCatName val="0"/>
          <c:showSerName val="0"/>
          <c:showPercent val="0"/>
          <c:showBubbleSize val="0"/>
        </c:dLbls>
        <c:gapWidth val="219"/>
        <c:axId val="783259976"/>
        <c:axId val="783254936"/>
      </c:barChart>
      <c:lineChart>
        <c:grouping val="standard"/>
        <c:varyColors val="0"/>
        <c:ser>
          <c:idx val="0"/>
          <c:order val="0"/>
          <c:tx>
            <c:v>Housing requirement</c:v>
          </c:tx>
          <c:spPr>
            <a:ln w="28575" cap="rnd">
              <a:solidFill>
                <a:schemeClr val="accent1"/>
              </a:solidFill>
              <a:round/>
            </a:ln>
            <a:effectLst/>
          </c:spPr>
          <c:marker>
            <c:symbol val="none"/>
          </c:marker>
          <c:cat>
            <c:strRef>
              <c:f>'Plan period HLS'!$B$2:$S$2</c:f>
              <c:strCache>
                <c:ptCount val="18"/>
                <c:pt idx="0">
                  <c:v>2022/23</c:v>
                </c:pt>
                <c:pt idx="1">
                  <c:v>2023/24</c:v>
                </c:pt>
                <c:pt idx="2">
                  <c:v>2024/25</c:v>
                </c:pt>
                <c:pt idx="3">
                  <c:v>2025/26</c:v>
                </c:pt>
                <c:pt idx="4">
                  <c:v>2026/27</c:v>
                </c:pt>
                <c:pt idx="5">
                  <c:v>2027/28</c:v>
                </c:pt>
                <c:pt idx="6">
                  <c:v>2028/29</c:v>
                </c:pt>
                <c:pt idx="7">
                  <c:v>2029/30</c:v>
                </c:pt>
                <c:pt idx="8">
                  <c:v>2030/31</c:v>
                </c:pt>
                <c:pt idx="9">
                  <c:v>2031/32</c:v>
                </c:pt>
                <c:pt idx="10">
                  <c:v>2032/33</c:v>
                </c:pt>
                <c:pt idx="11">
                  <c:v>2033/34</c:v>
                </c:pt>
                <c:pt idx="12">
                  <c:v>2034/35</c:v>
                </c:pt>
                <c:pt idx="13">
                  <c:v>2035/36</c:v>
                </c:pt>
                <c:pt idx="14">
                  <c:v>2036/37</c:v>
                </c:pt>
                <c:pt idx="15">
                  <c:v>2037/38</c:v>
                </c:pt>
                <c:pt idx="16">
                  <c:v>2038/39</c:v>
                </c:pt>
                <c:pt idx="17">
                  <c:v>2039/40</c:v>
                </c:pt>
              </c:strCache>
            </c:strRef>
          </c:cat>
          <c:val>
            <c:numRef>
              <c:f>'Plan period HLS'!$B$14:$S$14</c:f>
              <c:numCache>
                <c:formatCode>General</c:formatCode>
                <c:ptCount val="18"/>
                <c:pt idx="0">
                  <c:v>650</c:v>
                </c:pt>
                <c:pt idx="1">
                  <c:v>650</c:v>
                </c:pt>
                <c:pt idx="2" formatCode="0">
                  <c:v>650</c:v>
                </c:pt>
                <c:pt idx="3" formatCode="0">
                  <c:v>650</c:v>
                </c:pt>
                <c:pt idx="4" formatCode="0">
                  <c:v>650</c:v>
                </c:pt>
                <c:pt idx="5" formatCode="0">
                  <c:v>650</c:v>
                </c:pt>
                <c:pt idx="6" formatCode="0">
                  <c:v>650</c:v>
                </c:pt>
                <c:pt idx="7" formatCode="0">
                  <c:v>650</c:v>
                </c:pt>
                <c:pt idx="8" formatCode="0">
                  <c:v>650</c:v>
                </c:pt>
                <c:pt idx="9" formatCode="0">
                  <c:v>650</c:v>
                </c:pt>
                <c:pt idx="10" formatCode="0">
                  <c:v>650</c:v>
                </c:pt>
                <c:pt idx="11" formatCode="0">
                  <c:v>650</c:v>
                </c:pt>
                <c:pt idx="12" formatCode="0">
                  <c:v>650</c:v>
                </c:pt>
                <c:pt idx="13" formatCode="0">
                  <c:v>650</c:v>
                </c:pt>
                <c:pt idx="14" formatCode="0">
                  <c:v>650</c:v>
                </c:pt>
                <c:pt idx="15" formatCode="0">
                  <c:v>650</c:v>
                </c:pt>
                <c:pt idx="16" formatCode="0">
                  <c:v>650</c:v>
                </c:pt>
                <c:pt idx="17" formatCode="0">
                  <c:v>650</c:v>
                </c:pt>
              </c:numCache>
            </c:numRef>
          </c:val>
          <c:smooth val="0"/>
          <c:extLst>
            <c:ext xmlns:c16="http://schemas.microsoft.com/office/drawing/2014/chart" uri="{C3380CC4-5D6E-409C-BE32-E72D297353CC}">
              <c16:uniqueId val="{00000001-1352-44CB-A251-1004640478C9}"/>
            </c:ext>
          </c:extLst>
        </c:ser>
        <c:dLbls>
          <c:showLegendKey val="0"/>
          <c:showVal val="0"/>
          <c:showCatName val="0"/>
          <c:showSerName val="0"/>
          <c:showPercent val="0"/>
          <c:showBubbleSize val="0"/>
        </c:dLbls>
        <c:marker val="1"/>
        <c:smooth val="0"/>
        <c:axId val="783259976"/>
        <c:axId val="783254936"/>
      </c:lineChart>
      <c:catAx>
        <c:axId val="783259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54936"/>
        <c:crosses val="autoZero"/>
        <c:auto val="1"/>
        <c:lblAlgn val="ctr"/>
        <c:lblOffset val="100"/>
        <c:noMultiLvlLbl val="0"/>
      </c:catAx>
      <c:valAx>
        <c:axId val="783254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Supply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2599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20</xdr:col>
      <xdr:colOff>257172</xdr:colOff>
      <xdr:row>1</xdr:row>
      <xdr:rowOff>23810</xdr:rowOff>
    </xdr:from>
    <xdr:to>
      <xdr:col>34</xdr:col>
      <xdr:colOff>121919</xdr:colOff>
      <xdr:row>32</xdr:row>
      <xdr:rowOff>133350</xdr:rowOff>
    </xdr:to>
    <xdr:graphicFrame macro="">
      <xdr:nvGraphicFramePr>
        <xdr:cNvPr id="2" name="Chart 1">
          <a:extLst>
            <a:ext uri="{FF2B5EF4-FFF2-40B4-BE49-F238E27FC236}">
              <a16:creationId xmlns:a16="http://schemas.microsoft.com/office/drawing/2014/main" id="{F18E578E-99D0-B925-34EA-A5892A7E66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81914</xdr:colOff>
      <xdr:row>0</xdr:row>
      <xdr:rowOff>147636</xdr:rowOff>
    </xdr:from>
    <xdr:to>
      <xdr:col>32</xdr:col>
      <xdr:colOff>339089</xdr:colOff>
      <xdr:row>22</xdr:row>
      <xdr:rowOff>0</xdr:rowOff>
    </xdr:to>
    <xdr:graphicFrame macro="">
      <xdr:nvGraphicFramePr>
        <xdr:cNvPr id="2" name="Chart 1">
          <a:extLst>
            <a:ext uri="{FF2B5EF4-FFF2-40B4-BE49-F238E27FC236}">
              <a16:creationId xmlns:a16="http://schemas.microsoft.com/office/drawing/2014/main" id="{EB92561C-0B17-4FA5-8003-B1758B708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104775</xdr:colOff>
      <xdr:row>23</xdr:row>
      <xdr:rowOff>9525</xdr:rowOff>
    </xdr:from>
    <xdr:to>
      <xdr:col>32</xdr:col>
      <xdr:colOff>361950</xdr:colOff>
      <xdr:row>43</xdr:row>
      <xdr:rowOff>178118</xdr:rowOff>
    </xdr:to>
    <xdr:graphicFrame macro="">
      <xdr:nvGraphicFramePr>
        <xdr:cNvPr id="3" name="Chart 2">
          <a:extLst>
            <a:ext uri="{FF2B5EF4-FFF2-40B4-BE49-F238E27FC236}">
              <a16:creationId xmlns:a16="http://schemas.microsoft.com/office/drawing/2014/main" id="{5F943401-6774-4E79-8BC2-A73AA33A34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PES\TOWNPLAN\Planning%20Policy\Monitoring\Residential%20Monitor.xlsx" TargetMode="External"/><Relationship Id="rId1" Type="http://schemas.openxmlformats.org/officeDocument/2006/relationships/externalLinkPath" Target="file:///\\Ebcfp1\vol2\PES\TOWNPLAN\Planning%20Policy\Monitoring\Residential%20Moni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ning Permissions"/>
      <sheetName val="Under Construction"/>
      <sheetName val="Removed"/>
      <sheetName val="Completions"/>
      <sheetName val="Refused &amp; Appeals"/>
      <sheetName val="SANG"/>
      <sheetName val="SANG - Esher"/>
      <sheetName val="SANG Brooklands"/>
      <sheetName val="SANG - Convergence"/>
      <sheetName val="AH"/>
      <sheetName val="AH - Waived 1-4"/>
      <sheetName val="AH - Excess 1-4"/>
      <sheetName val="AH - Reductions (Known) 1-4"/>
      <sheetName val="AH - Reductions (Unknown) 1-4"/>
      <sheetName val="AH - VBC 1-4"/>
      <sheetName val="AH - Full 1-4"/>
      <sheetName val="SANG Removed"/>
      <sheetName val="AH lost due to WMS"/>
      <sheetName val="Greenbelt Appeals"/>
      <sheetName val="Drop-down Lists"/>
    </sheetNames>
    <sheetDataSet>
      <sheetData sheetId="0"/>
      <sheetData sheetId="1">
        <row r="39">
          <cell r="AJ39">
            <v>42962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1" t="str">
            <v>Claygate</v>
          </cell>
        </row>
        <row r="2">
          <cell r="B2" t="str">
            <v>Cobham &amp; Downside</v>
          </cell>
        </row>
        <row r="3">
          <cell r="B3" t="str">
            <v>Esher</v>
          </cell>
        </row>
        <row r="4">
          <cell r="B4" t="str">
            <v>Hersham Village</v>
          </cell>
        </row>
        <row r="5">
          <cell r="B5" t="str">
            <v>Hinchley Wood &amp; Weston Green</v>
          </cell>
        </row>
        <row r="6">
          <cell r="B6" t="str">
            <v>Long Ditton</v>
          </cell>
        </row>
        <row r="7">
          <cell r="B7" t="str">
            <v>Molesey East</v>
          </cell>
        </row>
        <row r="8">
          <cell r="B8" t="str">
            <v>Molesey West</v>
          </cell>
        </row>
        <row r="9">
          <cell r="B9" t="str">
            <v>Oatlands &amp; Burwood Park</v>
          </cell>
        </row>
        <row r="10">
          <cell r="B10" t="str">
            <v>Oxshott &amp; Stoke D'Abernon</v>
          </cell>
        </row>
        <row r="11">
          <cell r="B11" t="str">
            <v>Thames Ditton</v>
          </cell>
        </row>
        <row r="12">
          <cell r="B12" t="str">
            <v>Walton Central</v>
          </cell>
        </row>
        <row r="13">
          <cell r="B13" t="str">
            <v>Walton North</v>
          </cell>
        </row>
        <row r="14">
          <cell r="B14" t="str">
            <v>Walton South</v>
          </cell>
        </row>
        <row r="15">
          <cell r="B15" t="str">
            <v>Weybridge Riverside</v>
          </cell>
        </row>
        <row r="16">
          <cell r="B16" t="str">
            <v>Weybridge St. George's Hill</v>
          </cell>
        </row>
      </sheetData>
    </sheetDataSet>
  </externalBook>
</externalLink>
</file>

<file path=xl/persons/person.xml><?xml version="1.0" encoding="utf-8"?>
<personList xmlns="http://schemas.microsoft.com/office/spreadsheetml/2018/threadedcomments" xmlns:x="http://schemas.openxmlformats.org/spreadsheetml/2006/main">
  <person displayName="Benjamin James" id="{B1126E49-9030-40D5-AF53-9A7897E2981E}" userId="S::bjames@elmbridge.gov.uk::366fa759-1345-4af7-9e8e-2f382d75aea3"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njamin James" refreshedDate="45471.540623263892" createdVersion="8" refreshedVersion="8" minRefreshableVersion="3" recordCount="100" xr:uid="{8BFAF984-8336-4B1B-AC03-D9E3CD50609B}">
  <cacheSource type="worksheet">
    <worksheetSource ref="A2:AA102" sheet="Under construction"/>
  </cacheSource>
  <cacheFields count="27">
    <cacheField name="PP Ref." numFmtId="0">
      <sharedItems/>
    </cacheField>
    <cacheField name="Type" numFmtId="0">
      <sharedItems containsBlank="1"/>
    </cacheField>
    <cacheField name="Decision Date" numFmtId="17">
      <sharedItems containsSemiMixedTypes="0" containsNonDate="0" containsDate="1" containsString="0" minDate="2017-10-03T00:00:00" maxDate="2023-11-25T00:00:00"/>
    </cacheField>
    <cacheField name="Commencement Date" numFmtId="17">
      <sharedItems containsSemiMixedTypes="0" containsNonDate="0" containsDate="1" containsString="0" minDate="2018-10-11T00:00:00" maxDate="2025-05-02T00:00:00"/>
    </cacheField>
    <cacheField name="Address" numFmtId="0">
      <sharedItems/>
    </cacheField>
    <cacheField name="Settlement Area" numFmtId="0">
      <sharedItems count="9">
        <s v="Claygate"/>
        <s v="Weybridge"/>
        <s v="Cobham &amp; Oxshott"/>
        <s v="Dittons"/>
        <s v="Molesey"/>
        <s v="Walton-on-Thames"/>
        <s v="Esher"/>
        <s v="Hersham"/>
        <s v="Thames Ditton"/>
      </sharedItems>
    </cacheField>
    <cacheField name="Homes (gross)" numFmtId="0">
      <sharedItems containsSemiMixedTypes="0" containsString="0" containsNumber="1" containsInteger="1" minValue="1" maxValue="97"/>
    </cacheField>
    <cacheField name="Homes (net)" numFmtId="0">
      <sharedItems containsSemiMixedTypes="0" containsString="0" containsNumber="1" containsInteger="1" minValue="1" maxValue="78"/>
    </cacheField>
    <cacheField name="Use Class" numFmtId="0">
      <sharedItems containsBlank="1"/>
    </cacheField>
    <cacheField name="2023/24" numFmtId="0">
      <sharedItems containsString="0" containsBlank="1" containsNumber="1" containsInteger="1" minValue="28" maxValue="28"/>
    </cacheField>
    <cacheField name="2024/25" numFmtId="0">
      <sharedItems containsString="0" containsBlank="1" containsNumber="1" containsInteger="1" minValue="1" maxValue="62"/>
    </cacheField>
    <cacheField name="2025/26" numFmtId="0">
      <sharedItems containsString="0" containsBlank="1" containsNumber="1" containsInteger="1" minValue="1" maxValue="78"/>
    </cacheField>
    <cacheField name="2026/27" numFmtId="1">
      <sharedItems containsString="0" containsBlank="1" containsNumber="1" containsInteger="1" minValue="1" maxValue="16"/>
    </cacheField>
    <cacheField name="2027/28" numFmtId="1">
      <sharedItems containsNonDate="0" containsString="0" containsBlank="1"/>
    </cacheField>
    <cacheField name="2028/29" numFmtId="1">
      <sharedItems containsString="0" containsBlank="1" containsNumber="1" containsInteger="1" minValue="13" maxValue="13"/>
    </cacheField>
    <cacheField name="2029/30" numFmtId="0">
      <sharedItems containsNonDate="0" containsString="0" containsBlank="1"/>
    </cacheField>
    <cacheField name="2030/31" numFmtId="0">
      <sharedItems containsNonDate="0" containsString="0" containsBlank="1"/>
    </cacheField>
    <cacheField name="2031/32" numFmtId="0">
      <sharedItems containsNonDate="0" containsString="0" containsBlank="1"/>
    </cacheField>
    <cacheField name="2032/33" numFmtId="0">
      <sharedItems containsNonDate="0" containsString="0" containsBlank="1"/>
    </cacheField>
    <cacheField name="2033/34" numFmtId="0">
      <sharedItems containsNonDate="0" containsString="0" containsBlank="1"/>
    </cacheField>
    <cacheField name="2034/35" numFmtId="0">
      <sharedItems containsNonDate="0" containsString="0" containsBlank="1"/>
    </cacheField>
    <cacheField name="2035/36" numFmtId="0">
      <sharedItems containsNonDate="0" containsString="0" containsBlank="1"/>
    </cacheField>
    <cacheField name="2036/37" numFmtId="0">
      <sharedItems containsNonDate="0" containsString="0" containsBlank="1"/>
    </cacheField>
    <cacheField name="2037/38" numFmtId="0">
      <sharedItems containsNonDate="0" containsString="0" containsBlank="1"/>
    </cacheField>
    <cacheField name="2038/39" numFmtId="0">
      <sharedItems containsNonDate="0" containsString="0" containsBlank="1"/>
    </cacheField>
    <cacheField name="2039/40" numFmtId="0">
      <sharedItems containsNonDate="0" containsString="0" containsBlank="1"/>
    </cacheField>
    <cacheField name="Total" numFmtId="1">
      <sharedItems containsSemiMixedTypes="0" containsString="0" containsNumber="1" containsInteger="1" minValue="1" maxValue="7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njamin James" refreshedDate="45471.540652083335" createdVersion="8" refreshedVersion="8" minRefreshableVersion="3" recordCount="89" xr:uid="{C44BC849-6116-4750-B5C2-795D82DC44AE}">
  <cacheSource type="worksheet">
    <worksheetSource ref="A2:AA91" sheet="PP (small sites &lt;10)"/>
  </cacheSource>
  <cacheFields count="27">
    <cacheField name="PP Ref." numFmtId="0">
      <sharedItems/>
    </cacheField>
    <cacheField name="Type" numFmtId="0">
      <sharedItems/>
    </cacheField>
    <cacheField name="Decision Date" numFmtId="17">
      <sharedItems containsSemiMixedTypes="0" containsNonDate="0" containsDate="1" containsString="0" minDate="2021-04-07T00:00:00" maxDate="2024-03-15T00:00:00"/>
    </cacheField>
    <cacheField name="Expiry Date" numFmtId="17">
      <sharedItems containsSemiMixedTypes="0" containsNonDate="0" containsDate="1" containsString="0" minDate="2024-04-07T00:00:00" maxDate="2027-03-15T00:00:00"/>
    </cacheField>
    <cacheField name="Address" numFmtId="0">
      <sharedItems/>
    </cacheField>
    <cacheField name="Settlement Area" numFmtId="0">
      <sharedItems count="10">
        <s v="Weybridge"/>
        <s v="Dittons"/>
        <s v="Cobham &amp; Oxshott"/>
        <s v="Molesey"/>
        <s v="Walton-on-Thames"/>
        <s v="Hersham"/>
        <s v="Esher"/>
        <s v="Claygate"/>
        <s v="Thames Ditton"/>
        <s v="Walton on thames" u="1"/>
      </sharedItems>
    </cacheField>
    <cacheField name="Homes (gross)" numFmtId="0">
      <sharedItems containsSemiMixedTypes="0" containsString="0" containsNumber="1" containsInteger="1" minValue="1" maxValue="9"/>
    </cacheField>
    <cacheField name="Homes (net)" numFmtId="0">
      <sharedItems containsSemiMixedTypes="0" containsString="0" containsNumber="1" containsInteger="1" minValue="1" maxValue="8"/>
    </cacheField>
    <cacheField name="Use Class" numFmtId="0">
      <sharedItems containsBlank="1"/>
    </cacheField>
    <cacheField name="2023/24" numFmtId="0">
      <sharedItems containsNonDate="0" containsString="0" containsBlank="1"/>
    </cacheField>
    <cacheField name="2024/25" numFmtId="1">
      <sharedItems containsString="0" containsBlank="1" containsNumber="1" containsInteger="1" minValue="1" maxValue="6"/>
    </cacheField>
    <cacheField name="2025/26" numFmtId="1">
      <sharedItems containsString="0" containsBlank="1" containsNumber="1" containsInteger="1" minValue="1" maxValue="6"/>
    </cacheField>
    <cacheField name="2026/27" numFmtId="1">
      <sharedItems containsString="0" containsBlank="1" containsNumber="1" containsInteger="1" minValue="1" maxValue="8"/>
    </cacheField>
    <cacheField name="2027/28" numFmtId="1">
      <sharedItems containsNonDate="0" containsString="0" containsBlank="1"/>
    </cacheField>
    <cacheField name="2028/29" numFmtId="1">
      <sharedItems containsNonDate="0" containsString="0" containsBlank="1"/>
    </cacheField>
    <cacheField name="2029/30" numFmtId="0">
      <sharedItems containsNonDate="0" containsString="0" containsBlank="1"/>
    </cacheField>
    <cacheField name="2030/31" numFmtId="0">
      <sharedItems containsNonDate="0" containsString="0" containsBlank="1"/>
    </cacheField>
    <cacheField name="2031/32" numFmtId="0">
      <sharedItems containsNonDate="0" containsString="0" containsBlank="1"/>
    </cacheField>
    <cacheField name="2032/33" numFmtId="0">
      <sharedItems containsNonDate="0" containsString="0" containsBlank="1"/>
    </cacheField>
    <cacheField name="2033/34" numFmtId="0">
      <sharedItems containsNonDate="0" containsString="0" containsBlank="1"/>
    </cacheField>
    <cacheField name="2034/35" numFmtId="0">
      <sharedItems containsNonDate="0" containsString="0" containsBlank="1"/>
    </cacheField>
    <cacheField name="2035/36" numFmtId="0">
      <sharedItems containsNonDate="0" containsString="0" containsBlank="1"/>
    </cacheField>
    <cacheField name="2036/37" numFmtId="0">
      <sharedItems containsNonDate="0" containsString="0" containsBlank="1"/>
    </cacheField>
    <cacheField name="2037/38" numFmtId="0">
      <sharedItems containsNonDate="0" containsString="0" containsBlank="1"/>
    </cacheField>
    <cacheField name="2038/39" numFmtId="0">
      <sharedItems containsNonDate="0" containsString="0" containsBlank="1"/>
    </cacheField>
    <cacheField name="2039/40" numFmtId="0">
      <sharedItems containsNonDate="0" containsString="0" containsBlank="1"/>
    </cacheField>
    <cacheField name="Total" numFmtId="0">
      <sharedItems containsSemiMixedTypes="0" containsString="0" containsNumber="1" containsInteger="1" minValue="1" maxValue="8"/>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njamin James" refreshedDate="45471.540671990741" createdVersion="8" refreshedVersion="8" minRefreshableVersion="3" recordCount="20" xr:uid="{F9B65194-CEFB-4720-9EE3-93D07DAF4BF4}">
  <cacheSource type="worksheet">
    <worksheetSource ref="A2:AA22" sheet="PP (medium &amp; large sites 10+)"/>
  </cacheSource>
  <cacheFields count="27">
    <cacheField name="PP Ref." numFmtId="0">
      <sharedItems/>
    </cacheField>
    <cacheField name="Type" numFmtId="0">
      <sharedItems/>
    </cacheField>
    <cacheField name="Decision Date" numFmtId="17">
      <sharedItems containsSemiMixedTypes="0" containsNonDate="0" containsDate="1" containsString="0" minDate="2021-08-23T00:00:00" maxDate="2024-03-23T00:00:00"/>
    </cacheField>
    <cacheField name="Expiry Date" numFmtId="17">
      <sharedItems containsSemiMixedTypes="0" containsNonDate="0" containsDate="1" containsString="0" minDate="2024-08-23T00:00:00" maxDate="2027-03-23T00:00:00"/>
    </cacheField>
    <cacheField name="Address" numFmtId="0">
      <sharedItems/>
    </cacheField>
    <cacheField name="Settlement Area" numFmtId="0">
      <sharedItems count="6">
        <s v="Cobham &amp; Oxshott"/>
        <s v="Walton-on-Thames"/>
        <s v="Weybridge"/>
        <s v="Molesey"/>
        <s v="Esher"/>
        <s v="Thames Ditton"/>
      </sharedItems>
    </cacheField>
    <cacheField name="Homes (gross)" numFmtId="0">
      <sharedItems containsSemiMixedTypes="0" containsString="0" containsNumber="1" containsInteger="1" minValue="10" maxValue="176"/>
    </cacheField>
    <cacheField name="Homes (net)" numFmtId="0">
      <sharedItems containsSemiMixedTypes="0" containsString="0" containsNumber="1" containsInteger="1" minValue="10" maxValue="176"/>
    </cacheField>
    <cacheField name="Use Class" numFmtId="0">
      <sharedItems containsBlank="1"/>
    </cacheField>
    <cacheField name="2023/24" numFmtId="0">
      <sharedItems containsNonDate="0" containsString="0" containsBlank="1"/>
    </cacheField>
    <cacheField name="2024/25" numFmtId="1">
      <sharedItems containsString="0" containsBlank="1" containsNumber="1" containsInteger="1" minValue="10" maxValue="25"/>
    </cacheField>
    <cacheField name="2025/26" numFmtId="1">
      <sharedItems containsString="0" containsBlank="1" containsNumber="1" containsInteger="1" minValue="10" maxValue="20"/>
    </cacheField>
    <cacheField name="2026/27" numFmtId="0">
      <sharedItems containsString="0" containsBlank="1" containsNumber="1" containsInteger="1" minValue="12" maxValue="20"/>
    </cacheField>
    <cacheField name="2027/28" numFmtId="1">
      <sharedItems containsString="0" containsBlank="1" containsNumber="1" containsInteger="1" minValue="16" maxValue="49"/>
    </cacheField>
    <cacheField name="2028/29" numFmtId="1">
      <sharedItems containsString="0" containsBlank="1" containsNumber="1" containsInteger="1" minValue="21" maxValue="49"/>
    </cacheField>
    <cacheField name="2029/30" numFmtId="0">
      <sharedItems containsString="0" containsBlank="1" containsNumber="1" containsInteger="1" minValue="20" maxValue="49"/>
    </cacheField>
    <cacheField name="2030/31" numFmtId="0">
      <sharedItems containsString="0" containsBlank="1" containsNumber="1" containsInteger="1" minValue="29" maxValue="29"/>
    </cacheField>
    <cacheField name="2031/32" numFmtId="0">
      <sharedItems containsNonDate="0" containsString="0" containsBlank="1"/>
    </cacheField>
    <cacheField name="2032/33" numFmtId="0">
      <sharedItems containsNonDate="0" containsString="0" containsBlank="1"/>
    </cacheField>
    <cacheField name="2033/34" numFmtId="0">
      <sharedItems containsNonDate="0" containsString="0" containsBlank="1"/>
    </cacheField>
    <cacheField name="2034/35" numFmtId="0">
      <sharedItems containsNonDate="0" containsString="0" containsBlank="1"/>
    </cacheField>
    <cacheField name="2035/36" numFmtId="0">
      <sharedItems containsNonDate="0" containsString="0" containsBlank="1"/>
    </cacheField>
    <cacheField name="2036/37" numFmtId="0">
      <sharedItems containsNonDate="0" containsString="0" containsBlank="1"/>
    </cacheField>
    <cacheField name="2037/38" numFmtId="0">
      <sharedItems containsNonDate="0" containsString="0" containsBlank="1"/>
    </cacheField>
    <cacheField name="2038/39" numFmtId="0">
      <sharedItems containsNonDate="0" containsString="0" containsBlank="1"/>
    </cacheField>
    <cacheField name="2039/40" numFmtId="0">
      <sharedItems containsNonDate="0" containsString="0" containsBlank="1"/>
    </cacheField>
    <cacheField name="Total" numFmtId="0">
      <sharedItems containsSemiMixedTypes="0" containsString="0" containsNumber="1" containsInteger="1" minValue="0" maxValue="176"/>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njamin James" refreshedDate="45471.54069548611" createdVersion="8" refreshedVersion="8" minRefreshableVersion="3" recordCount="2" xr:uid="{5F4C8708-FDE9-4628-A83B-473AA5A7A0CD}">
  <cacheSource type="worksheet">
    <worksheetSource ref="A2:Z4" sheet="Resolution to Grant"/>
  </cacheSource>
  <cacheFields count="26">
    <cacheField name="PP Ref." numFmtId="0">
      <sharedItems/>
    </cacheField>
    <cacheField name="PP Type" numFmtId="0">
      <sharedItems/>
    </cacheField>
    <cacheField name="Decision Date" numFmtId="17">
      <sharedItems containsSemiMixedTypes="0" containsNonDate="0" containsDate="1" containsString="0" minDate="2023-12-05T00:00:00" maxDate="2024-03-13T00:00:00"/>
    </cacheField>
    <cacheField name="Address" numFmtId="0">
      <sharedItems/>
    </cacheField>
    <cacheField name="Settlement Area" numFmtId="0">
      <sharedItems count="1">
        <s v="Weybridge"/>
      </sharedItems>
    </cacheField>
    <cacheField name="Homes (gross)" numFmtId="0">
      <sharedItems containsSemiMixedTypes="0" containsString="0" containsNumber="1" containsInteger="1" minValue="106" maxValue="320"/>
    </cacheField>
    <cacheField name="Homes (net)" numFmtId="0">
      <sharedItems containsSemiMixedTypes="0" containsString="0" containsNumber="1" containsInteger="1" minValue="106" maxValue="320"/>
    </cacheField>
    <cacheField name="Use Class" numFmtId="0">
      <sharedItems/>
    </cacheField>
    <cacheField name="2023/24" numFmtId="0">
      <sharedItems containsNonDate="0" containsString="0" containsBlank="1"/>
    </cacheField>
    <cacheField name="2024/25" numFmtId="1">
      <sharedItems containsNonDate="0" containsString="0" containsBlank="1"/>
    </cacheField>
    <cacheField name="2025/26" numFmtId="1">
      <sharedItems containsString="0" containsBlank="1" containsNumber="1" containsInteger="1" minValue="27" maxValue="27"/>
    </cacheField>
    <cacheField name="2026/27" numFmtId="1">
      <sharedItems containsString="0" containsBlank="1" containsNumber="1" containsInteger="1" minValue="160" maxValue="160"/>
    </cacheField>
    <cacheField name="2027/28" numFmtId="1">
      <sharedItems containsSemiMixedTypes="0" containsString="0" containsNumber="1" containsInteger="1" minValue="48" maxValue="49"/>
    </cacheField>
    <cacheField name="2028/29" numFmtId="1">
      <sharedItems containsSemiMixedTypes="0" containsString="0" containsNumber="1" containsInteger="1" minValue="49" maxValue="71"/>
    </cacheField>
    <cacheField name="2029/30" numFmtId="0">
      <sharedItems containsSemiMixedTypes="0" containsString="0" containsNumber="1" containsInteger="1" minValue="8" maxValue="14"/>
    </cacheField>
    <cacheField name="2030/31" numFmtId="0">
      <sharedItems containsNonDate="0" containsString="0" containsBlank="1"/>
    </cacheField>
    <cacheField name="2031/32" numFmtId="0">
      <sharedItems containsNonDate="0" containsString="0" containsBlank="1"/>
    </cacheField>
    <cacheField name="2032/33" numFmtId="0">
      <sharedItems containsNonDate="0" containsString="0" containsBlank="1"/>
    </cacheField>
    <cacheField name="2033/34" numFmtId="0">
      <sharedItems containsNonDate="0" containsString="0" containsBlank="1"/>
    </cacheField>
    <cacheField name="2034/35" numFmtId="0">
      <sharedItems containsNonDate="0" containsString="0" containsBlank="1"/>
    </cacheField>
    <cacheField name="2035/36" numFmtId="0">
      <sharedItems containsNonDate="0" containsString="0" containsBlank="1"/>
    </cacheField>
    <cacheField name="2036/37" numFmtId="0">
      <sharedItems containsNonDate="0" containsString="0" containsBlank="1"/>
    </cacheField>
    <cacheField name="2037/38" numFmtId="0">
      <sharedItems containsNonDate="0" containsString="0" containsBlank="1"/>
    </cacheField>
    <cacheField name="2038/39" numFmtId="0">
      <sharedItems containsNonDate="0" containsString="0" containsBlank="1"/>
    </cacheField>
    <cacheField name="2039/40" numFmtId="0">
      <sharedItems containsNonDate="0" containsString="0" containsBlank="1"/>
    </cacheField>
    <cacheField name="Total" numFmtId="0">
      <sharedItems containsSemiMixedTypes="0" containsString="0" containsNumber="1" containsInteger="1" minValue="106" maxValue="320"/>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njamin James" refreshedDate="45471.553938078701" createdVersion="8" refreshedVersion="8" minRefreshableVersion="3" recordCount="199" xr:uid="{564E01F2-2023-44C2-9C66-E1F5C44B877F}">
  <cacheSource type="worksheet">
    <worksheetSource ref="A2:V201" sheet="Sites allocations"/>
  </cacheSource>
  <cacheFields count="22">
    <cacheField name="Site ref." numFmtId="0">
      <sharedItems containsBlank="1"/>
    </cacheField>
    <cacheField name="Site Address" numFmtId="0">
      <sharedItems containsBlank="1"/>
    </cacheField>
    <cacheField name="Settlement Area" numFmtId="0">
      <sharedItems containsBlank="1" count="9">
        <s v="Claygate"/>
        <s v="Cobham, Oxshott and Stoke D'Abernon"/>
        <s v="Thames Ditton, Long Ditton, Hinchley Wood and Weston Green"/>
        <s v="Esher"/>
        <s v="Hersham"/>
        <s v="Molesey"/>
        <s v="Walton-on-Thames"/>
        <s v="Weybridge"/>
        <m/>
      </sharedItems>
    </cacheField>
    <cacheField name="Total Allocation (net)" numFmtId="0">
      <sharedItems containsString="0" containsBlank="1" containsNumber="1" containsInteger="1" minValue="0" maxValue="400"/>
    </cacheField>
    <cacheField name="Use Class" numFmtId="0">
      <sharedItems containsNonDate="0" containsString="0" containsBlank="1"/>
    </cacheField>
    <cacheField name="2024/25" numFmtId="0">
      <sharedItems containsNonDate="0" containsString="0" containsBlank="1"/>
    </cacheField>
    <cacheField name="2025/26" numFmtId="0">
      <sharedItems containsNonDate="0" containsString="0" containsBlank="1"/>
    </cacheField>
    <cacheField name="2026/27" numFmtId="0">
      <sharedItems containsString="0" containsBlank="1" containsNumber="1" containsInteger="1" minValue="11" maxValue="26"/>
    </cacheField>
    <cacheField name="2027/28" numFmtId="0">
      <sharedItems containsString="0" containsBlank="1" containsNumber="1" containsInteger="1" minValue="18" maxValue="18"/>
    </cacheField>
    <cacheField name="2028/29" numFmtId="0">
      <sharedItems containsString="0" containsBlank="1" containsNumber="1" containsInteger="1" minValue="5" maxValue="25"/>
    </cacheField>
    <cacheField name="2029/30" numFmtId="0">
      <sharedItems containsString="0" containsBlank="1" containsNumber="1" containsInteger="1" minValue="6" maxValue="49"/>
    </cacheField>
    <cacheField name="2030/31" numFmtId="0">
      <sharedItems containsString="0" containsBlank="1" containsNumber="1" containsInteger="1" minValue="20" maxValue="60"/>
    </cacheField>
    <cacheField name="2031/32" numFmtId="0">
      <sharedItems containsString="0" containsBlank="1" containsNumber="1" containsInteger="1" minValue="2" maxValue="60"/>
    </cacheField>
    <cacheField name="2032/33" numFmtId="0">
      <sharedItems containsString="0" containsBlank="1" containsNumber="1" containsInteger="1" minValue="15" maxValue="49"/>
    </cacheField>
    <cacheField name="2033/34" numFmtId="0">
      <sharedItems containsString="0" containsBlank="1" containsNumber="1" containsInteger="1" minValue="4" maxValue="49"/>
    </cacheField>
    <cacheField name="2034/35" numFmtId="0">
      <sharedItems containsString="0" containsBlank="1" containsNumber="1" containsInteger="1" minValue="15" maxValue="49"/>
    </cacheField>
    <cacheField name="2035/36" numFmtId="0">
      <sharedItems containsString="0" containsBlank="1" containsNumber="1" containsInteger="1" minValue="49" maxValue="49"/>
    </cacheField>
    <cacheField name="2036/37" numFmtId="0">
      <sharedItems containsString="0" containsBlank="1" containsNumber="1" containsInteger="1" minValue="9" maxValue="49"/>
    </cacheField>
    <cacheField name="2037/38" numFmtId="0">
      <sharedItems containsString="0" containsBlank="1" containsNumber="1" containsInteger="1" minValue="7" maxValue="49"/>
    </cacheField>
    <cacheField name="2038/39" numFmtId="0">
      <sharedItems containsString="0" containsBlank="1" containsNumber="1" containsInteger="1" minValue="5" maxValue="49"/>
    </cacheField>
    <cacheField name="2039/40" numFmtId="0">
      <sharedItems containsString="0" containsBlank="1" containsNumber="1" containsInteger="1" minValue="13" maxValue="49"/>
    </cacheField>
    <cacheField name="Total" numFmtId="0">
      <sharedItems containsString="0" containsBlank="1" containsNumber="1" containsInteger="1" minValue="0" maxValue="4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s v="2019/1969"/>
    <s v="CoU"/>
    <d v="2020-01-10T00:00:00"/>
    <d v="2021-03-08T00:00:00"/>
    <s v="37 The Parade Claygate Esher KT10 0PD"/>
    <x v="0"/>
    <n v="1"/>
    <n v="1"/>
    <m/>
    <m/>
    <m/>
    <m/>
    <n v="1"/>
    <m/>
    <m/>
    <m/>
    <m/>
    <m/>
    <m/>
    <m/>
    <m/>
    <m/>
    <m/>
    <m/>
    <m/>
    <m/>
    <n v="1"/>
  </r>
  <r>
    <s v="2017/2405"/>
    <m/>
    <d v="2018-01-17T00:00:00"/>
    <d v="2021-05-17T00:00:00"/>
    <s v="Land South of 54 Foxholes Weybridge Surrey KT13 0BN"/>
    <x v="1"/>
    <n v="1"/>
    <n v="1"/>
    <m/>
    <m/>
    <m/>
    <m/>
    <n v="1"/>
    <m/>
    <m/>
    <m/>
    <m/>
    <m/>
    <m/>
    <m/>
    <m/>
    <m/>
    <m/>
    <m/>
    <m/>
    <m/>
    <n v="1"/>
  </r>
  <r>
    <s v="2019/2211"/>
    <s v="Full"/>
    <d v="2020-05-12T00:00:00"/>
    <d v="2021-10-05T00:00:00"/>
    <s v="Land Northwest of 215 to 217 Portsmouth Road Cobham KT11 1JR"/>
    <x v="2"/>
    <n v="1"/>
    <n v="1"/>
    <m/>
    <m/>
    <m/>
    <m/>
    <n v="1"/>
    <m/>
    <m/>
    <m/>
    <m/>
    <m/>
    <m/>
    <m/>
    <m/>
    <m/>
    <m/>
    <m/>
    <m/>
    <m/>
    <n v="1"/>
  </r>
  <r>
    <s v="2018/1805"/>
    <s v="Full"/>
    <d v="2018-09-10T00:00:00"/>
    <d v="2021-10-13T00:00:00"/>
    <s v="Land Southwest of 9 Lower Sand Hills Long Ditton KT6 6RP"/>
    <x v="3"/>
    <n v="1"/>
    <n v="1"/>
    <m/>
    <m/>
    <m/>
    <m/>
    <n v="1"/>
    <m/>
    <m/>
    <m/>
    <m/>
    <m/>
    <m/>
    <m/>
    <m/>
    <m/>
    <m/>
    <m/>
    <m/>
    <m/>
    <n v="1"/>
  </r>
  <r>
    <s v="2019/0398"/>
    <s v="Full/Sub-Division"/>
    <d v="2019-07-04T00:00:00"/>
    <d v="2021-08-06T00:00:00"/>
    <s v="212 Walton Road East Molesey KT8 0HR"/>
    <x v="4"/>
    <n v="2"/>
    <n v="1"/>
    <m/>
    <m/>
    <m/>
    <m/>
    <n v="1"/>
    <m/>
    <m/>
    <m/>
    <m/>
    <m/>
    <m/>
    <m/>
    <m/>
    <m/>
    <m/>
    <m/>
    <m/>
    <m/>
    <n v="1"/>
  </r>
  <r>
    <s v="2021/0834"/>
    <s v="Conv."/>
    <d v="2021-08-23T00:00:00"/>
    <d v="2021-08-10T00:00:00"/>
    <s v="Land Rear of 2 Littleheath farm Cottage Steels Lane Oxshott Leatherhead KT22 0RX"/>
    <x v="2"/>
    <n v="1"/>
    <n v="1"/>
    <m/>
    <m/>
    <m/>
    <m/>
    <n v="1"/>
    <m/>
    <m/>
    <m/>
    <m/>
    <m/>
    <m/>
    <m/>
    <m/>
    <m/>
    <m/>
    <m/>
    <m/>
    <m/>
    <n v="1"/>
  </r>
  <r>
    <s v="2021/0056"/>
    <s v="Full"/>
    <d v="2021-11-02T00:00:00"/>
    <d v="2022-03-18T00:00:00"/>
    <s v="19 Dale Road Walton-On-Thames KT12 2PY"/>
    <x v="5"/>
    <n v="2"/>
    <n v="1"/>
    <m/>
    <m/>
    <m/>
    <m/>
    <n v="1"/>
    <m/>
    <m/>
    <m/>
    <m/>
    <m/>
    <m/>
    <m/>
    <m/>
    <m/>
    <m/>
    <m/>
    <m/>
    <m/>
    <n v="1"/>
  </r>
  <r>
    <s v="2020/0308"/>
    <s v="Full"/>
    <d v="2021-02-09T00:00:00"/>
    <d v="2021-03-28T00:00:00"/>
    <s v="Merrileas leatherhead Road Oxshott Leatherhead KT22 0EZ"/>
    <x v="2"/>
    <n v="67"/>
    <n v="38"/>
    <m/>
    <n v="28"/>
    <n v="38"/>
    <m/>
    <m/>
    <m/>
    <m/>
    <m/>
    <m/>
    <m/>
    <m/>
    <m/>
    <m/>
    <m/>
    <m/>
    <m/>
    <m/>
    <m/>
    <n v="38"/>
  </r>
  <r>
    <s v="2016/1614_x000a_2017/1199"/>
    <s v="CoU"/>
    <d v="2017-10-03T00:00:00"/>
    <d v="2021-05-26T00:00:00"/>
    <s v="Rosemary House Portsmouth Road Esher Surrey KT10 9AA"/>
    <x v="6"/>
    <n v="11"/>
    <n v="11"/>
    <m/>
    <m/>
    <m/>
    <m/>
    <n v="11"/>
    <m/>
    <m/>
    <m/>
    <m/>
    <m/>
    <m/>
    <m/>
    <m/>
    <m/>
    <m/>
    <m/>
    <m/>
    <m/>
    <n v="11"/>
  </r>
  <r>
    <s v="2019/3228"/>
    <s v="Full"/>
    <d v="2021-05-11T00:00:00"/>
    <d v="2022-03-24T00:00:00"/>
    <s v="Land Northeast of 15 Courtlands Avenue Esher KT10 9HZ"/>
    <x v="6"/>
    <n v="1"/>
    <n v="1"/>
    <m/>
    <m/>
    <m/>
    <m/>
    <n v="1"/>
    <m/>
    <m/>
    <m/>
    <m/>
    <m/>
    <m/>
    <m/>
    <m/>
    <m/>
    <m/>
    <m/>
    <m/>
    <m/>
    <n v="1"/>
  </r>
  <r>
    <s v="2018/2132"/>
    <s v="Full"/>
    <d v="2018-09-17T00:00:00"/>
    <d v="2018-11-21T00:00:00"/>
    <s v="Land to the South of Old Oak March Road Weybridge KT13 8XA"/>
    <x v="1"/>
    <n v="1"/>
    <n v="1"/>
    <m/>
    <m/>
    <m/>
    <m/>
    <n v="1"/>
    <m/>
    <m/>
    <m/>
    <m/>
    <m/>
    <m/>
    <m/>
    <m/>
    <m/>
    <m/>
    <m/>
    <m/>
    <m/>
    <n v="1"/>
  </r>
  <r>
    <s v="2020/1020"/>
    <s v="CoU"/>
    <d v="2020-11-18T00:00:00"/>
    <d v="2021-05-25T00:00:00"/>
    <s v="Upper Court Portsmouth Road Esher KT10 9JH"/>
    <x v="6"/>
    <n v="56"/>
    <n v="56"/>
    <s v="C2"/>
    <m/>
    <n v="56"/>
    <m/>
    <m/>
    <m/>
    <m/>
    <m/>
    <m/>
    <m/>
    <m/>
    <m/>
    <m/>
    <m/>
    <m/>
    <m/>
    <m/>
    <m/>
    <n v="56"/>
  </r>
  <r>
    <s v="2019/3471"/>
    <s v="Full"/>
    <d v="2021-03-31T00:00:00"/>
    <d v="2020-05-20T00:00:00"/>
    <s v="Bevendean Cottage Warren Lane Oxshott Leatherhead KT22 0SU"/>
    <x v="2"/>
    <n v="15"/>
    <n v="14"/>
    <m/>
    <m/>
    <n v="14"/>
    <m/>
    <m/>
    <m/>
    <m/>
    <m/>
    <m/>
    <m/>
    <m/>
    <m/>
    <m/>
    <m/>
    <m/>
    <m/>
    <m/>
    <m/>
    <n v="14"/>
  </r>
  <r>
    <s v="2018/0175"/>
    <s v="Full"/>
    <d v="2019-02-26T00:00:00"/>
    <d v="2019-05-24T00:00:00"/>
    <s v="Grantchester House 5 Hinchley Way Esher KT10 0BD"/>
    <x v="6"/>
    <n v="1"/>
    <n v="1"/>
    <m/>
    <m/>
    <m/>
    <m/>
    <n v="1"/>
    <m/>
    <m/>
    <m/>
    <m/>
    <m/>
    <m/>
    <m/>
    <m/>
    <m/>
    <m/>
    <m/>
    <m/>
    <m/>
    <n v="1"/>
  </r>
  <r>
    <s v="2018/2263"/>
    <s v="FUL"/>
    <d v="2019-10-11T00:00:00"/>
    <d v="2022-10-04T00:00:00"/>
    <s v="Land East Of 13a Station Avenue Walton-On-Thames Surrey KT12 1NF "/>
    <x v="5"/>
    <n v="1"/>
    <n v="1"/>
    <m/>
    <m/>
    <n v="1"/>
    <m/>
    <m/>
    <m/>
    <m/>
    <m/>
    <m/>
    <m/>
    <m/>
    <m/>
    <m/>
    <m/>
    <m/>
    <m/>
    <m/>
    <m/>
    <n v="1"/>
  </r>
  <r>
    <s v="2019/0187"/>
    <s v="PNP"/>
    <d v="2019-03-19T00:00:00"/>
    <d v="2022-11-21T00:00:00"/>
    <s v="Warehouse 47 Thames Street Weybridge Surrey KT13 8JG"/>
    <x v="1"/>
    <n v="1"/>
    <n v="1"/>
    <m/>
    <m/>
    <n v="1"/>
    <m/>
    <m/>
    <m/>
    <m/>
    <m/>
    <m/>
    <m/>
    <m/>
    <m/>
    <m/>
    <m/>
    <m/>
    <m/>
    <m/>
    <m/>
    <n v="1"/>
  </r>
  <r>
    <s v="2021/1923"/>
    <s v="FUL"/>
    <d v="2022-02-21T00:00:00"/>
    <d v="2022-11-23T00:00:00"/>
    <s v="18 Heath Ridge Green Cobham KT11 2QJ"/>
    <x v="2"/>
    <n v="2"/>
    <n v="1"/>
    <m/>
    <m/>
    <n v="1"/>
    <m/>
    <m/>
    <m/>
    <m/>
    <m/>
    <m/>
    <m/>
    <m/>
    <m/>
    <m/>
    <m/>
    <m/>
    <m/>
    <m/>
    <m/>
    <n v="1"/>
  </r>
  <r>
    <s v="2018/0254"/>
    <s v="Full"/>
    <d v="2019-08-09T00:00:00"/>
    <d v="2022-05-26T00:00:00"/>
    <s v="88 Hurst Road East Molesey KT8 9AH"/>
    <x v="4"/>
    <n v="2"/>
    <n v="1"/>
    <m/>
    <m/>
    <n v="1"/>
    <m/>
    <m/>
    <m/>
    <m/>
    <m/>
    <m/>
    <m/>
    <m/>
    <m/>
    <m/>
    <m/>
    <m/>
    <m/>
    <m/>
    <m/>
    <n v="1"/>
  </r>
  <r>
    <s v="2020/1084"/>
    <s v="Full"/>
    <d v="2023-08-20T00:00:00"/>
    <d v="2022-10-06T00:00:00"/>
    <s v="Land adjacent to 58 The Roundway Claygate KT10 0DW"/>
    <x v="0"/>
    <n v="1"/>
    <n v="1"/>
    <s v="C3"/>
    <m/>
    <n v="1"/>
    <m/>
    <m/>
    <m/>
    <m/>
    <m/>
    <m/>
    <m/>
    <m/>
    <m/>
    <m/>
    <m/>
    <m/>
    <m/>
    <m/>
    <m/>
    <n v="1"/>
  </r>
  <r>
    <s v="2022/3441"/>
    <s v="PAG/CoU"/>
    <d v="2022-12-23T00:00:00"/>
    <d v="2022-11-28T00:00:00"/>
    <s v="Beacon House Beacon Mews South Road Weybridge Surrey KT13 9DZ"/>
    <x v="1"/>
    <n v="1"/>
    <n v="1"/>
    <s v="C3"/>
    <m/>
    <n v="1"/>
    <m/>
    <m/>
    <m/>
    <m/>
    <m/>
    <m/>
    <m/>
    <m/>
    <m/>
    <m/>
    <m/>
    <m/>
    <m/>
    <m/>
    <m/>
    <n v="1"/>
  </r>
  <r>
    <s v="2019/1258"/>
    <s v="Full"/>
    <d v="2019-08-27T00:00:00"/>
    <d v="2020-12-01T00:00:00"/>
    <s v="Nyumbani Ruxley Crescent Claygate Esher KT10 0TZ"/>
    <x v="0"/>
    <n v="2"/>
    <n v="1"/>
    <m/>
    <m/>
    <m/>
    <m/>
    <n v="1"/>
    <m/>
    <m/>
    <m/>
    <m/>
    <m/>
    <m/>
    <m/>
    <m/>
    <m/>
    <m/>
    <m/>
    <m/>
    <m/>
    <n v="1"/>
  </r>
  <r>
    <s v="2020/3223"/>
    <s v="Full"/>
    <d v="2021-06-16T00:00:00"/>
    <d v="2022-05-04T00:00:00"/>
    <s v="8-14 Oatlands Drive Weybridge KT13 9JL"/>
    <x v="1"/>
    <n v="51"/>
    <n v="47"/>
    <m/>
    <m/>
    <n v="22"/>
    <n v="25"/>
    <m/>
    <m/>
    <m/>
    <m/>
    <m/>
    <m/>
    <m/>
    <m/>
    <m/>
    <m/>
    <m/>
    <m/>
    <m/>
    <m/>
    <n v="47"/>
  </r>
  <r>
    <s v="2019/1939"/>
    <s v="Full"/>
    <d v="2020-04-17T00:00:00"/>
    <d v="2023-03-01T00:00:00"/>
    <s v="41 Onslow Road Hersham Walton-On-Thames KT12 5BA"/>
    <x v="7"/>
    <n v="2"/>
    <n v="1"/>
    <m/>
    <m/>
    <n v="1"/>
    <m/>
    <m/>
    <m/>
    <m/>
    <m/>
    <m/>
    <m/>
    <m/>
    <m/>
    <m/>
    <m/>
    <m/>
    <m/>
    <m/>
    <m/>
    <n v="1"/>
  </r>
  <r>
    <s v="2018/2260"/>
    <s v="Full"/>
    <d v="2019-02-27T00:00:00"/>
    <d v="2023-03-01T00:00:00"/>
    <s v="Land South of 50 Primrose Road Hersham Walton-On-Thames KT12 5JD"/>
    <x v="7"/>
    <n v="1"/>
    <n v="1"/>
    <m/>
    <m/>
    <n v="1"/>
    <m/>
    <m/>
    <m/>
    <m/>
    <m/>
    <m/>
    <m/>
    <m/>
    <m/>
    <m/>
    <m/>
    <m/>
    <m/>
    <m/>
    <m/>
    <n v="1"/>
  </r>
  <r>
    <s v="2022/3830"/>
    <s v="FUL"/>
    <d v="2023-06-20T00:00:00"/>
    <d v="2023-07-05T00:00:00"/>
    <s v="Tintern Court Cavendish Road Weybridge Surrey KT13 0JX"/>
    <x v="1"/>
    <n v="1"/>
    <n v="1"/>
    <s v="C3"/>
    <m/>
    <m/>
    <n v="1"/>
    <m/>
    <m/>
    <m/>
    <m/>
    <m/>
    <m/>
    <m/>
    <m/>
    <m/>
    <m/>
    <m/>
    <m/>
    <m/>
    <m/>
    <n v="1"/>
  </r>
  <r>
    <s v="2020/1224"/>
    <s v="OL"/>
    <d v="2022-03-31T00:00:00"/>
    <d v="2023-11-02T00:00:00"/>
    <s v="Land South of 8 Arnison Road East Molesey KT8 9JJ"/>
    <x v="4"/>
    <n v="1"/>
    <n v="1"/>
    <m/>
    <m/>
    <m/>
    <n v="1"/>
    <m/>
    <m/>
    <m/>
    <m/>
    <m/>
    <m/>
    <m/>
    <m/>
    <m/>
    <m/>
    <m/>
    <m/>
    <m/>
    <m/>
    <n v="1"/>
  </r>
  <r>
    <s v="2023/0643"/>
    <s v="FUL"/>
    <d v="2023-05-10T00:00:00"/>
    <d v="2023-10-09T00:00:00"/>
    <s v="Land at 90 Fairmile Lane Cobham Surrey KT11 2DA"/>
    <x v="2"/>
    <n v="1"/>
    <n v="1"/>
    <s v="C3"/>
    <m/>
    <m/>
    <n v="1"/>
    <m/>
    <m/>
    <m/>
    <m/>
    <m/>
    <m/>
    <m/>
    <m/>
    <m/>
    <m/>
    <m/>
    <m/>
    <m/>
    <m/>
    <n v="1"/>
  </r>
  <r>
    <s v="2022/3246"/>
    <s v="FUL"/>
    <d v="2023-02-24T00:00:00"/>
    <d v="2023-10-11T00:00:00"/>
    <s v="Beech Shadows 15 Woodside Road Cobham Surrey KT11 2QR"/>
    <x v="2"/>
    <n v="2"/>
    <n v="1"/>
    <s v="C3"/>
    <m/>
    <m/>
    <n v="1"/>
    <m/>
    <m/>
    <m/>
    <m/>
    <m/>
    <m/>
    <m/>
    <m/>
    <m/>
    <m/>
    <m/>
    <m/>
    <m/>
    <m/>
    <n v="1"/>
  </r>
  <r>
    <s v="2022/1797"/>
    <s v="FUL"/>
    <d v="2022-09-16T00:00:00"/>
    <d v="2023-02-01T00:00:00"/>
    <s v="Barn and Land at Silvermere Farm Byfleet Road Cobham Surrey KT11 1DX "/>
    <x v="1"/>
    <n v="1"/>
    <n v="1"/>
    <s v="C3"/>
    <m/>
    <n v="1"/>
    <m/>
    <m/>
    <m/>
    <m/>
    <m/>
    <m/>
    <m/>
    <m/>
    <m/>
    <m/>
    <m/>
    <m/>
    <m/>
    <m/>
    <m/>
    <n v="1"/>
  </r>
  <r>
    <s v="2022/0812"/>
    <s v="FUL"/>
    <d v="2022-09-01T00:00:00"/>
    <d v="2023-04-01T00:00:00"/>
    <s v="Land adjacent to 15 Hall Place Drive Weybridge Surrey KT13 0AJ"/>
    <x v="1"/>
    <n v="1"/>
    <n v="1"/>
    <s v="C3"/>
    <m/>
    <m/>
    <n v="1"/>
    <m/>
    <m/>
    <m/>
    <m/>
    <m/>
    <m/>
    <m/>
    <m/>
    <m/>
    <m/>
    <m/>
    <m/>
    <m/>
    <m/>
    <n v="1"/>
  </r>
  <r>
    <s v="2018/0632"/>
    <s v="Full"/>
    <d v="2018-12-05T00:00:00"/>
    <d v="2019-03-04T00:00:00"/>
    <s v="Lincoln Court Old Avenue Weybridge Surrey KT13 0PH"/>
    <x v="1"/>
    <n v="28"/>
    <n v="19"/>
    <m/>
    <m/>
    <n v="19"/>
    <m/>
    <m/>
    <m/>
    <m/>
    <m/>
    <m/>
    <m/>
    <m/>
    <m/>
    <m/>
    <m/>
    <m/>
    <m/>
    <m/>
    <m/>
    <n v="19"/>
  </r>
  <r>
    <s v="2022/0942"/>
    <s v="FUL"/>
    <d v="2022-12-02T00:00:00"/>
    <d v="2023-04-01T00:00:00"/>
    <s v="2 Lebanon Drive Cobham Surrey KT11 2PR "/>
    <x v="2"/>
    <n v="2"/>
    <n v="1"/>
    <s v="C3"/>
    <m/>
    <m/>
    <n v="1"/>
    <m/>
    <m/>
    <m/>
    <m/>
    <m/>
    <m/>
    <m/>
    <m/>
    <m/>
    <m/>
    <m/>
    <m/>
    <m/>
    <m/>
    <n v="1"/>
  </r>
  <r>
    <s v="2023/0786"/>
    <s v="FUL"/>
    <d v="2023-06-01T00:00:00"/>
    <d v="2023-06-01T00:00:00"/>
    <s v="Hawthornhill Granville Road Weybridge Surrey KT13 0QG"/>
    <x v="1"/>
    <n v="1"/>
    <n v="1"/>
    <s v="C3"/>
    <m/>
    <m/>
    <n v="1"/>
    <m/>
    <m/>
    <m/>
    <m/>
    <m/>
    <m/>
    <m/>
    <m/>
    <m/>
    <m/>
    <m/>
    <m/>
    <m/>
    <m/>
    <n v="1"/>
  </r>
  <r>
    <s v="2020/1222"/>
    <s v="Full/CoU"/>
    <d v="2018-10-18T00:00:00"/>
    <d v="2019-04-08T00:00:00"/>
    <s v="145-149 Hersham Road Hersham Walton-On-Thames KT12 5NR"/>
    <x v="7"/>
    <n v="18"/>
    <n v="16"/>
    <m/>
    <m/>
    <m/>
    <m/>
    <n v="16"/>
    <m/>
    <m/>
    <m/>
    <m/>
    <m/>
    <m/>
    <m/>
    <m/>
    <m/>
    <m/>
    <m/>
    <m/>
    <m/>
    <n v="16"/>
  </r>
  <r>
    <s v="2021/3417"/>
    <s v="PNAA"/>
    <d v="2021-11-22T00:00:00"/>
    <d v="2022-06-29T00:00:00"/>
    <s v="Auckland House New Zealand Avenue Walton-On-Thames Surrey KT12 1PL"/>
    <x v="5"/>
    <n v="10"/>
    <n v="10"/>
    <m/>
    <m/>
    <n v="10"/>
    <m/>
    <m/>
    <m/>
    <m/>
    <m/>
    <m/>
    <m/>
    <m/>
    <m/>
    <m/>
    <m/>
    <m/>
    <m/>
    <m/>
    <m/>
    <n v="10"/>
  </r>
  <r>
    <s v="2023/1241"/>
    <s v="PAG "/>
    <d v="2023-06-19T00:00:00"/>
    <d v="2023-08-01T00:00:00"/>
    <s v="K A D House Portsmouth Road Esher Surrey KT10 9AD"/>
    <x v="6"/>
    <n v="1"/>
    <n v="1"/>
    <s v="C3"/>
    <m/>
    <m/>
    <n v="1"/>
    <m/>
    <m/>
    <m/>
    <m/>
    <m/>
    <m/>
    <m/>
    <m/>
    <m/>
    <m/>
    <m/>
    <m/>
    <m/>
    <m/>
    <n v="1"/>
  </r>
  <r>
    <s v="2023/0647"/>
    <s v="FUL"/>
    <d v="2023-08-14T00:00:00"/>
    <d v="2023-10-01T00:00:00"/>
    <s v="35 Onslow Road Hersham Walton-On-Thames Surrey KT12 5BA"/>
    <x v="1"/>
    <n v="2"/>
    <n v="1"/>
    <s v="C3"/>
    <m/>
    <m/>
    <n v="1"/>
    <m/>
    <m/>
    <m/>
    <m/>
    <m/>
    <m/>
    <m/>
    <m/>
    <m/>
    <m/>
    <m/>
    <m/>
    <m/>
    <m/>
    <n v="1"/>
  </r>
  <r>
    <s v="2022/0440"/>
    <s v="PAM"/>
    <d v="2022-04-01T00:00:00"/>
    <d v="2023-12-01T00:00:00"/>
    <s v="33 Creek Road, East Molesey, KT8 9BE"/>
    <x v="4"/>
    <n v="1"/>
    <n v="1"/>
    <s v="C3"/>
    <m/>
    <m/>
    <n v="1"/>
    <m/>
    <m/>
    <m/>
    <m/>
    <m/>
    <m/>
    <m/>
    <m/>
    <m/>
    <m/>
    <m/>
    <m/>
    <m/>
    <m/>
    <n v="1"/>
  </r>
  <r>
    <s v="2023/1139"/>
    <s v="FUL"/>
    <d v="2023-10-27T00:00:00"/>
    <d v="2024-01-05T00:00:00"/>
    <s v="Thames Lodge 129 Thorkhill Road Thames Ditton Surrey KT7 0UN"/>
    <x v="8"/>
    <n v="1"/>
    <n v="1"/>
    <s v="C3"/>
    <m/>
    <m/>
    <n v="1"/>
    <m/>
    <m/>
    <m/>
    <m/>
    <m/>
    <m/>
    <m/>
    <m/>
    <m/>
    <m/>
    <m/>
    <m/>
    <m/>
    <m/>
    <n v="1"/>
  </r>
  <r>
    <s v="2021/3517"/>
    <s v="OLA"/>
    <d v="2022-08-19T00:00:00"/>
    <d v="2023-03-24T00:00:00"/>
    <s v="Oak House 19 Queens Road Weybridge Surrey KT13 9UE"/>
    <x v="1"/>
    <n v="10"/>
    <n v="10"/>
    <s v="C3"/>
    <m/>
    <m/>
    <n v="10"/>
    <m/>
    <m/>
    <m/>
    <m/>
    <m/>
    <m/>
    <m/>
    <m/>
    <m/>
    <m/>
    <m/>
    <m/>
    <m/>
    <m/>
    <n v="10"/>
  </r>
  <r>
    <s v="2019/3601"/>
    <s v="Full"/>
    <d v="2021-01-26T00:00:00"/>
    <d v="2023-04-04T00:00:00"/>
    <s v="Thamesview House Felix Road Walton-On-Thames KT12 2SL"/>
    <x v="5"/>
    <n v="97"/>
    <n v="33"/>
    <m/>
    <m/>
    <n v="33"/>
    <m/>
    <m/>
    <m/>
    <m/>
    <m/>
    <m/>
    <m/>
    <m/>
    <m/>
    <m/>
    <m/>
    <m/>
    <m/>
    <m/>
    <m/>
    <n v="33"/>
  </r>
  <r>
    <s v="2019/3430"/>
    <s v="Full"/>
    <d v="2020-10-14T00:00:00"/>
    <d v="2020-12-02T00:00:00"/>
    <s v="28 Esher Road Hersham Walton-On-Thames KT12 4LG"/>
    <x v="7"/>
    <n v="3"/>
    <n v="2"/>
    <m/>
    <m/>
    <m/>
    <m/>
    <n v="2"/>
    <m/>
    <m/>
    <m/>
    <m/>
    <m/>
    <m/>
    <m/>
    <m/>
    <m/>
    <m/>
    <m/>
    <m/>
    <m/>
    <n v="2"/>
  </r>
  <r>
    <s v="2017/0419"/>
    <m/>
    <d v="2017-12-15T00:00:00"/>
    <d v="2021-02-22T00:00:00"/>
    <s v="Site of 18 19 And 21 St Johns Drive Walton-On-Thames Surrey KT12 3NH"/>
    <x v="5"/>
    <n v="3"/>
    <n v="2"/>
    <m/>
    <m/>
    <m/>
    <m/>
    <n v="2"/>
    <m/>
    <m/>
    <m/>
    <m/>
    <m/>
    <m/>
    <m/>
    <m/>
    <m/>
    <m/>
    <m/>
    <m/>
    <m/>
    <n v="2"/>
  </r>
  <r>
    <s v="2018/0244"/>
    <s v="Full"/>
    <d v="2018-05-22T00:00:00"/>
    <d v="2021-05-26T00:00:00"/>
    <s v="28-30 High Street Weybridge Surrey KT13 8AB"/>
    <x v="1"/>
    <n v="3"/>
    <n v="2"/>
    <m/>
    <m/>
    <m/>
    <m/>
    <n v="2"/>
    <m/>
    <m/>
    <m/>
    <m/>
    <m/>
    <m/>
    <m/>
    <m/>
    <m/>
    <m/>
    <m/>
    <m/>
    <m/>
    <n v="2"/>
  </r>
  <r>
    <s v="2018/1933"/>
    <s v="Full"/>
    <d v="2018-10-22T00:00:00"/>
    <d v="2021-07-06T00:00:00"/>
    <s v="Oxford House Leatherhead Road Oxshott Leatherhead Surrey KT22 0ET"/>
    <x v="2"/>
    <n v="3"/>
    <n v="2"/>
    <m/>
    <m/>
    <m/>
    <m/>
    <n v="2"/>
    <m/>
    <m/>
    <m/>
    <m/>
    <m/>
    <m/>
    <m/>
    <m/>
    <m/>
    <m/>
    <m/>
    <m/>
    <m/>
    <n v="2"/>
  </r>
  <r>
    <s v="2019/2005"/>
    <s v="CoU/Full"/>
    <d v="2021-09-28T00:00:00"/>
    <d v="2022-05-31T00:00:00"/>
    <s v="Units 1 &amp; 2 Hampton Court Estate Summer Road Thames Ditton KT7 0RG"/>
    <x v="3"/>
    <n v="78"/>
    <n v="78"/>
    <m/>
    <m/>
    <m/>
    <n v="78"/>
    <m/>
    <m/>
    <m/>
    <m/>
    <m/>
    <m/>
    <m/>
    <m/>
    <m/>
    <m/>
    <m/>
    <m/>
    <m/>
    <m/>
    <n v="78"/>
  </r>
  <r>
    <s v="2019/0386"/>
    <s v="Full"/>
    <d v="2020-06-22T00:00:00"/>
    <d v="2022-01-10T00:00:00"/>
    <s v="St Catherines Thames Street Weybridge KT13 8JR"/>
    <x v="1"/>
    <n v="28"/>
    <n v="2"/>
    <m/>
    <m/>
    <n v="2"/>
    <m/>
    <m/>
    <m/>
    <m/>
    <m/>
    <m/>
    <m/>
    <m/>
    <m/>
    <m/>
    <m/>
    <m/>
    <m/>
    <m/>
    <m/>
    <n v="2"/>
  </r>
  <r>
    <s v="2018/0492"/>
    <s v="Full"/>
    <d v="2018-07-17T00:00:00"/>
    <d v="2019-04-17T00:00:00"/>
    <s v="28 Red Lane Claygate Esher KT10 0ES"/>
    <x v="6"/>
    <n v="2"/>
    <n v="2"/>
    <m/>
    <m/>
    <m/>
    <m/>
    <n v="2"/>
    <m/>
    <m/>
    <m/>
    <m/>
    <m/>
    <m/>
    <m/>
    <m/>
    <m/>
    <m/>
    <m/>
    <m/>
    <m/>
    <n v="2"/>
  </r>
  <r>
    <s v="2019/2378"/>
    <s v="Full"/>
    <d v="2020-03-06T00:00:00"/>
    <d v="2023-03-02T00:00:00"/>
    <s v="5 Central Avenue West Molesey KT8 2QX"/>
    <x v="4"/>
    <n v="2"/>
    <n v="2"/>
    <m/>
    <m/>
    <n v="2"/>
    <m/>
    <m/>
    <m/>
    <m/>
    <m/>
    <m/>
    <m/>
    <m/>
    <m/>
    <m/>
    <m/>
    <m/>
    <m/>
    <m/>
    <m/>
    <n v="2"/>
  </r>
  <r>
    <s v="2021/4104"/>
    <s v="Full"/>
    <d v="2022-03-11T00:00:00"/>
    <d v="2022-05-26T00:00:00"/>
    <s v="Foxholes Stokesheath Road Oxshott Leatherhead KT22 0PP"/>
    <x v="2"/>
    <n v="3"/>
    <n v="2"/>
    <m/>
    <m/>
    <n v="2"/>
    <m/>
    <m/>
    <m/>
    <m/>
    <m/>
    <m/>
    <m/>
    <m/>
    <m/>
    <m/>
    <m/>
    <m/>
    <m/>
    <m/>
    <m/>
    <n v="2"/>
  </r>
  <r>
    <s v="2021/3413"/>
    <s v="Full"/>
    <d v="2022-02-04T00:00:00"/>
    <d v="2022-06-16T00:00:00"/>
    <s v="9 Water Lane Cobham KT11 2PA"/>
    <x v="2"/>
    <n v="3"/>
    <n v="2"/>
    <m/>
    <m/>
    <n v="2"/>
    <m/>
    <m/>
    <m/>
    <m/>
    <m/>
    <m/>
    <m/>
    <m/>
    <m/>
    <m/>
    <m/>
    <m/>
    <m/>
    <m/>
    <m/>
    <n v="2"/>
  </r>
  <r>
    <s v="2018/3678"/>
    <s v="Full"/>
    <d v="2019-10-18T00:00:00"/>
    <d v="2022-06-16T00:00:00"/>
    <s v="1-5 Hillside Portsmouth Road Esher KT10 9LJ"/>
    <x v="6"/>
    <n v="18"/>
    <n v="13"/>
    <m/>
    <m/>
    <m/>
    <m/>
    <m/>
    <m/>
    <n v="13"/>
    <m/>
    <m/>
    <m/>
    <m/>
    <m/>
    <m/>
    <m/>
    <m/>
    <m/>
    <m/>
    <m/>
    <n v="13"/>
  </r>
  <r>
    <s v="2019/2119"/>
    <s v="Full"/>
    <d v="2020-04-08T00:00:00"/>
    <d v="2022-06-20T00:00:00"/>
    <s v="Warling Dean 33 New Road Esher KT10 9PG"/>
    <x v="6"/>
    <n v="19"/>
    <n v="12"/>
    <m/>
    <m/>
    <n v="12"/>
    <m/>
    <m/>
    <m/>
    <m/>
    <m/>
    <m/>
    <m/>
    <m/>
    <m/>
    <m/>
    <m/>
    <m/>
    <m/>
    <m/>
    <m/>
    <n v="12"/>
  </r>
  <r>
    <s v="2018/3671"/>
    <s v="Full"/>
    <d v="2019-07-23T00:00:00"/>
    <d v="2022-07-15T00:00:00"/>
    <s v="Site of 45 to 55 Waverley Road 1 and 3 Lyfield and 4 to 10 Webster Close Oxshott"/>
    <x v="2"/>
    <n v="23"/>
    <n v="11"/>
    <m/>
    <m/>
    <n v="11"/>
    <m/>
    <m/>
    <m/>
    <m/>
    <m/>
    <m/>
    <m/>
    <m/>
    <m/>
    <m/>
    <m/>
    <m/>
    <m/>
    <m/>
    <m/>
    <n v="11"/>
  </r>
  <r>
    <s v="2019/1588"/>
    <s v="Full"/>
    <d v="2019-04-02T00:00:00"/>
    <d v="2023-01-09T00:00:00"/>
    <s v="Land Adjacent to 39 Charlton Avenue Hersham Walton-On-Thames KT12 5LE"/>
    <x v="7"/>
    <n v="2"/>
    <n v="2"/>
    <m/>
    <m/>
    <n v="2"/>
    <m/>
    <m/>
    <m/>
    <m/>
    <m/>
    <m/>
    <m/>
    <m/>
    <m/>
    <m/>
    <m/>
    <m/>
    <m/>
    <m/>
    <m/>
    <n v="2"/>
  </r>
  <r>
    <s v="2020/2814"/>
    <s v="FUL"/>
    <d v="2022-11-28T00:00:00"/>
    <d v="2023-02-01T00:00:00"/>
    <s v="The Waffrons Woodstock Lane South Chessington Surrey KT9 1UF"/>
    <x v="3"/>
    <n v="3"/>
    <n v="2"/>
    <s v="C3/E"/>
    <m/>
    <n v="2"/>
    <m/>
    <m/>
    <m/>
    <m/>
    <m/>
    <m/>
    <m/>
    <m/>
    <m/>
    <m/>
    <m/>
    <m/>
    <m/>
    <m/>
    <m/>
    <n v="2"/>
  </r>
  <r>
    <s v="2020/2095"/>
    <s v="Full"/>
    <d v="2020-06-18T00:00:00"/>
    <d v="2022-10-31T00:00:00"/>
    <s v="Site of Claygate House Littleworth Road Esher KT10 9PN"/>
    <x v="0"/>
    <n v="62"/>
    <n v="62"/>
    <m/>
    <m/>
    <n v="62"/>
    <m/>
    <m/>
    <m/>
    <m/>
    <m/>
    <m/>
    <m/>
    <m/>
    <m/>
    <m/>
    <m/>
    <m/>
    <m/>
    <m/>
    <m/>
    <n v="62"/>
  </r>
  <r>
    <s v="2021/0160"/>
    <s v="FUL"/>
    <d v="2021-12-20T00:00:00"/>
    <d v="2023-06-14T00:00:00"/>
    <s v="16 Stevens Lane Claygate Esher KT10 0TE"/>
    <x v="0"/>
    <n v="3"/>
    <n v="2"/>
    <m/>
    <m/>
    <m/>
    <n v="2"/>
    <m/>
    <m/>
    <m/>
    <m/>
    <m/>
    <m/>
    <m/>
    <m/>
    <m/>
    <m/>
    <m/>
    <m/>
    <m/>
    <m/>
    <n v="2"/>
  </r>
  <r>
    <s v="2022/1212"/>
    <s v="FUL"/>
    <d v="2022-12-05T00:00:00"/>
    <d v="2023-09-04T00:00:00"/>
    <s v="Land Southeast of 39 Stoke Road Stoke D'Abernon Cobham Surrey KT11 3BH"/>
    <x v="2"/>
    <n v="2"/>
    <n v="2"/>
    <s v="C3"/>
    <m/>
    <m/>
    <n v="2"/>
    <m/>
    <m/>
    <m/>
    <m/>
    <m/>
    <m/>
    <m/>
    <m/>
    <m/>
    <m/>
    <m/>
    <m/>
    <m/>
    <m/>
    <n v="2"/>
  </r>
  <r>
    <s v="2022/0086"/>
    <s v="PNA"/>
    <d v="2022-03-17T00:00:00"/>
    <d v="2022-12-02T00:00:00"/>
    <s v="Beechcroft Manor Weybridge KT13 9NY"/>
    <x v="1"/>
    <n v="11"/>
    <n v="11"/>
    <m/>
    <m/>
    <m/>
    <n v="11"/>
    <m/>
    <m/>
    <m/>
    <m/>
    <m/>
    <m/>
    <m/>
    <m/>
    <m/>
    <m/>
    <m/>
    <m/>
    <m/>
    <m/>
    <n v="11"/>
  </r>
  <r>
    <s v="2021/0395"/>
    <s v="PNA"/>
    <d v="2021-05-26T00:00:00"/>
    <d v="2022-12-12T00:00:00"/>
    <s v="Two Oaks Castleview Road Weybridge KT13 9AA"/>
    <x v="1"/>
    <n v="12"/>
    <n v="12"/>
    <m/>
    <m/>
    <m/>
    <n v="12"/>
    <m/>
    <m/>
    <m/>
    <m/>
    <m/>
    <m/>
    <m/>
    <m/>
    <m/>
    <m/>
    <m/>
    <m/>
    <m/>
    <m/>
    <n v="12"/>
  </r>
  <r>
    <s v="2023/0177"/>
    <s v="FUL"/>
    <d v="2023-08-03T00:00:00"/>
    <d v="2023-12-04T00:00:00"/>
    <s v="41 Riverside Road Hersham Walton-On-Thames Surrey KT12 4PH"/>
    <x v="5"/>
    <n v="3"/>
    <n v="2"/>
    <s v="C3"/>
    <m/>
    <m/>
    <n v="2"/>
    <m/>
    <m/>
    <m/>
    <m/>
    <m/>
    <m/>
    <m/>
    <m/>
    <m/>
    <m/>
    <m/>
    <m/>
    <m/>
    <m/>
    <n v="2"/>
  </r>
  <r>
    <s v="2023/0149"/>
    <s v="FUL"/>
    <d v="2023-03-24T00:00:00"/>
    <d v="2023-11-21T00:00:00"/>
    <s v="Blue Barn Farm Blue Barn Lane Weybridge Surrey KT13 0NH"/>
    <x v="1"/>
    <n v="2"/>
    <n v="2"/>
    <s v="C3"/>
    <m/>
    <m/>
    <n v="2"/>
    <m/>
    <m/>
    <m/>
    <m/>
    <m/>
    <m/>
    <m/>
    <m/>
    <m/>
    <m/>
    <m/>
    <m/>
    <m/>
    <m/>
    <n v="2"/>
  </r>
  <r>
    <s v="2019/2569"/>
    <s v="Full"/>
    <d v="2021-04-21T00:00:00"/>
    <d v="2022-09-28T00:00:00"/>
    <s v="412 Walton Road West Molesey KT8 2JG"/>
    <x v="4"/>
    <n v="50"/>
    <n v="38"/>
    <m/>
    <m/>
    <n v="26"/>
    <n v="12"/>
    <m/>
    <m/>
    <m/>
    <m/>
    <m/>
    <m/>
    <m/>
    <m/>
    <m/>
    <m/>
    <m/>
    <m/>
    <m/>
    <m/>
    <n v="38"/>
  </r>
  <r>
    <s v="2018/0160"/>
    <s v="Conv"/>
    <d v="2018-10-08T00:00:00"/>
    <d v="2018-10-11T00:00:00"/>
    <s v="16 Monument Green Weybridge KT13 8QT"/>
    <x v="1"/>
    <n v="4"/>
    <n v="3"/>
    <m/>
    <m/>
    <m/>
    <m/>
    <n v="3"/>
    <m/>
    <m/>
    <m/>
    <m/>
    <m/>
    <m/>
    <m/>
    <m/>
    <m/>
    <m/>
    <m/>
    <m/>
    <m/>
    <n v="3"/>
  </r>
  <r>
    <s v="2019/2670"/>
    <s v="Full"/>
    <d v="2020-01-13T00:00:00"/>
    <d v="2020-04-15T00:00:00"/>
    <s v="Land to Rear of 41 Oatlands Chase Weybridge KT13 9RP"/>
    <x v="1"/>
    <n v="3"/>
    <n v="3"/>
    <m/>
    <m/>
    <m/>
    <m/>
    <n v="3"/>
    <m/>
    <m/>
    <m/>
    <m/>
    <m/>
    <m/>
    <m/>
    <m/>
    <m/>
    <m/>
    <m/>
    <m/>
    <m/>
    <n v="3"/>
  </r>
  <r>
    <s v="2020/2614"/>
    <s v="Full"/>
    <d v="2021-09-17T00:00:00"/>
    <d v="2021-11-16T00:00:00"/>
    <s v="106 Walton Road East Molesey KT8 0HP"/>
    <x v="4"/>
    <n v="4"/>
    <n v="3"/>
    <m/>
    <m/>
    <m/>
    <m/>
    <n v="3"/>
    <m/>
    <m/>
    <m/>
    <m/>
    <m/>
    <m/>
    <m/>
    <m/>
    <m/>
    <m/>
    <m/>
    <m/>
    <m/>
    <n v="3"/>
  </r>
  <r>
    <s v="2021/3596"/>
    <s v="PNMA"/>
    <d v="2021-12-08T00:00:00"/>
    <d v="2022-01-31T00:00:00"/>
    <s v="6 AC Court High Street Thames Ditton KT7 0SR"/>
    <x v="3"/>
    <n v="13"/>
    <n v="5"/>
    <m/>
    <m/>
    <m/>
    <m/>
    <n v="5"/>
    <m/>
    <m/>
    <m/>
    <m/>
    <m/>
    <m/>
    <m/>
    <m/>
    <m/>
    <m/>
    <m/>
    <m/>
    <m/>
    <n v="5"/>
  </r>
  <r>
    <s v="2020/3048"/>
    <s v="Full"/>
    <d v="2021-06-28T00:00:00"/>
    <d v="2021-11-15T00:00:00"/>
    <s v="1 Portsmouth Avenue Thames Ditton KT7 0RW"/>
    <x v="3"/>
    <n v="4"/>
    <n v="3"/>
    <m/>
    <m/>
    <m/>
    <m/>
    <n v="3"/>
    <m/>
    <m/>
    <m/>
    <m/>
    <m/>
    <m/>
    <m/>
    <m/>
    <m/>
    <m/>
    <m/>
    <m/>
    <m/>
    <n v="3"/>
  </r>
  <r>
    <s v="2019/3494"/>
    <s v="OL"/>
    <d v="2019-05-03T00:00:00"/>
    <d v="2022-04-21T00:00:00"/>
    <s v="Horsley Bungalow Old Avenue Weybridge KT13 0PS"/>
    <x v="1"/>
    <n v="4"/>
    <n v="3"/>
    <m/>
    <m/>
    <n v="3"/>
    <m/>
    <m/>
    <m/>
    <m/>
    <m/>
    <m/>
    <m/>
    <m/>
    <m/>
    <m/>
    <m/>
    <m/>
    <m/>
    <m/>
    <m/>
    <n v="3"/>
  </r>
  <r>
    <s v="2021/2127"/>
    <s v="Full"/>
    <d v="2022-02-28T00:00:00"/>
    <d v="2022-05-31T00:00:00"/>
    <s v="Linbridge Oatlands Avenue Weybridge KT13 9TR"/>
    <x v="1"/>
    <n v="4"/>
    <n v="3"/>
    <m/>
    <m/>
    <n v="3"/>
    <m/>
    <m/>
    <m/>
    <m/>
    <m/>
    <m/>
    <m/>
    <m/>
    <m/>
    <m/>
    <m/>
    <m/>
    <m/>
    <m/>
    <m/>
    <n v="3"/>
  </r>
  <r>
    <s v="2021/3946"/>
    <s v="FUL"/>
    <d v="2022-04-29T00:00:00"/>
    <d v="2022-01-06T00:00:00"/>
    <s v="Land West of 1 to 3 High Street and Trenchard Arlidge Oakshade Road Oxshott Leatherhead Surrey KT22 0JU"/>
    <x v="2"/>
    <n v="3"/>
    <n v="3"/>
    <s v="C3"/>
    <m/>
    <m/>
    <m/>
    <n v="3"/>
    <m/>
    <m/>
    <m/>
    <m/>
    <m/>
    <m/>
    <m/>
    <m/>
    <m/>
    <m/>
    <m/>
    <m/>
    <m/>
    <n v="3"/>
  </r>
  <r>
    <s v="2022/3676"/>
    <s v="FUL"/>
    <d v="2023-06-27T00:00:00"/>
    <d v="2023-09-05T00:00:00"/>
    <s v="Tall Trees Four Acres Cobham Surrey KT11 2EB"/>
    <x v="2"/>
    <n v="4"/>
    <n v="3"/>
    <s v="C3"/>
    <m/>
    <m/>
    <n v="3"/>
    <m/>
    <m/>
    <m/>
    <m/>
    <m/>
    <m/>
    <m/>
    <m/>
    <m/>
    <m/>
    <m/>
    <m/>
    <m/>
    <m/>
    <n v="3"/>
  </r>
  <r>
    <s v="2019/2469"/>
    <s v="Full"/>
    <d v="2020-06-22T00:00:00"/>
    <d v="2023-11-24T00:00:00"/>
    <s v="32 Green Lane Cobham KT11 2NN"/>
    <x v="2"/>
    <n v="4"/>
    <n v="3"/>
    <m/>
    <m/>
    <m/>
    <n v="3"/>
    <m/>
    <m/>
    <m/>
    <m/>
    <m/>
    <m/>
    <m/>
    <m/>
    <m/>
    <m/>
    <m/>
    <m/>
    <m/>
    <m/>
    <n v="3"/>
  </r>
  <r>
    <s v="2022/2376"/>
    <s v="FUL"/>
    <d v="2023-05-17T00:00:00"/>
    <d v="2023-11-21T00:00:00"/>
    <s v="4 Fernhill Oxshott Leatherhead Surrey KT22 0JH"/>
    <x v="2"/>
    <n v="4"/>
    <n v="3"/>
    <s v="C3"/>
    <m/>
    <m/>
    <n v="3"/>
    <m/>
    <m/>
    <m/>
    <m/>
    <m/>
    <m/>
    <m/>
    <m/>
    <m/>
    <m/>
    <m/>
    <m/>
    <m/>
    <m/>
    <n v="3"/>
  </r>
  <r>
    <s v="2020/0145"/>
    <s v="CoU"/>
    <d v="2020-06-12T00:00:00"/>
    <d v="2023-02-01T00:00:00"/>
    <s v="Admiral Rodney House 17 Church Street Walton-On-Thames Surrey KT12 2QT"/>
    <x v="5"/>
    <n v="3"/>
    <n v="3"/>
    <m/>
    <m/>
    <n v="3"/>
    <m/>
    <m/>
    <m/>
    <m/>
    <m/>
    <m/>
    <m/>
    <m/>
    <m/>
    <m/>
    <m/>
    <m/>
    <m/>
    <m/>
    <m/>
    <n v="3"/>
  </r>
  <r>
    <s v="2021/0862"/>
    <s v="PNM"/>
    <d v="2021-05-06T00:00:00"/>
    <d v="2023-04-01T00:00:00"/>
    <s v="5 High Street Esher KT10 9RL"/>
    <x v="6"/>
    <n v="3"/>
    <n v="3"/>
    <m/>
    <m/>
    <m/>
    <n v="3"/>
    <m/>
    <m/>
    <m/>
    <m/>
    <m/>
    <m/>
    <m/>
    <m/>
    <m/>
    <m/>
    <m/>
    <m/>
    <m/>
    <m/>
    <n v="3"/>
  </r>
  <r>
    <s v="2019/2309"/>
    <s v="Full"/>
    <d v="2020-12-30T00:00:00"/>
    <d v="2022-05-27T00:00:00"/>
    <s v="9 Leigh Court Close Cobham KT11 2HT"/>
    <x v="2"/>
    <n v="5"/>
    <n v="4"/>
    <m/>
    <m/>
    <n v="4"/>
    <m/>
    <m/>
    <m/>
    <m/>
    <m/>
    <m/>
    <m/>
    <m/>
    <m/>
    <m/>
    <m/>
    <m/>
    <m/>
    <m/>
    <m/>
    <n v="4"/>
  </r>
  <r>
    <s v="2019/1813"/>
    <s v="FUL"/>
    <d v="2021-10-18T00:00:00"/>
    <d v="2023-07-26T00:00:00"/>
    <s v="The Royal Cambridge Home, 82-84 Hurst Road East Molesey KT8 9AH (C2)"/>
    <x v="4"/>
    <n v="32"/>
    <n v="2"/>
    <s v="C2"/>
    <m/>
    <n v="2"/>
    <m/>
    <m/>
    <m/>
    <m/>
    <m/>
    <m/>
    <m/>
    <m/>
    <m/>
    <m/>
    <m/>
    <m/>
    <m/>
    <m/>
    <m/>
    <n v="2"/>
  </r>
  <r>
    <s v="2021/4359"/>
    <s v="FUL"/>
    <d v="2022-05-04T00:00:00"/>
    <d v="2024-01-31T00:00:00"/>
    <s v="Land to rear of 38 and 41 Twinoaks Cobham Surrey KT11 2QP"/>
    <x v="2"/>
    <n v="4"/>
    <n v="4"/>
    <s v="C3"/>
    <m/>
    <m/>
    <n v="4"/>
    <m/>
    <m/>
    <m/>
    <m/>
    <m/>
    <m/>
    <m/>
    <m/>
    <m/>
    <m/>
    <m/>
    <m/>
    <m/>
    <m/>
    <n v="4"/>
  </r>
  <r>
    <s v="2022/2631, 2023/2396"/>
    <s v="FUL"/>
    <d v="2023-07-10T00:00:00"/>
    <d v="2024-02-29T00:00:00"/>
    <s v="Land West of 9 Cricket Way Weybridge Surrey KT13 9LP"/>
    <x v="1"/>
    <n v="5"/>
    <n v="4"/>
    <s v="C3"/>
    <m/>
    <m/>
    <n v="4"/>
    <m/>
    <m/>
    <m/>
    <m/>
    <m/>
    <m/>
    <m/>
    <m/>
    <m/>
    <m/>
    <m/>
    <m/>
    <m/>
    <m/>
    <n v="4"/>
  </r>
  <r>
    <s v="2019/0792"/>
    <s v="Full"/>
    <d v="2019-11-06T00:00:00"/>
    <d v="2020-05-01T00:00:00"/>
    <s v="1 Green Lane Cobham KT11 2NN"/>
    <x v="2"/>
    <n v="6"/>
    <n v="5"/>
    <m/>
    <m/>
    <m/>
    <m/>
    <n v="5"/>
    <m/>
    <m/>
    <m/>
    <m/>
    <m/>
    <m/>
    <m/>
    <m/>
    <m/>
    <m/>
    <m/>
    <m/>
    <m/>
    <n v="5"/>
  </r>
  <r>
    <s v="2017/3397"/>
    <s v="Full"/>
    <d v="2018-10-17T00:00:00"/>
    <d v="2019-06-05T00:00:00"/>
    <s v="55 Weston Avenue West Molesey KT8 1RG"/>
    <x v="4"/>
    <n v="6"/>
    <n v="5"/>
    <m/>
    <m/>
    <m/>
    <m/>
    <n v="5"/>
    <m/>
    <m/>
    <m/>
    <m/>
    <m/>
    <m/>
    <m/>
    <m/>
    <m/>
    <m/>
    <m/>
    <m/>
    <m/>
    <n v="5"/>
  </r>
  <r>
    <s v="2018/2520"/>
    <s v="OL"/>
    <d v="2018-12-04T00:00:00"/>
    <d v="2021-09-26T00:00:00"/>
    <s v="Elmer Dene 95 Queens Road Hersham Walton-On-Thames Surrey KT12 5LA"/>
    <x v="7"/>
    <n v="6"/>
    <n v="5"/>
    <m/>
    <m/>
    <m/>
    <m/>
    <n v="5"/>
    <m/>
    <m/>
    <m/>
    <m/>
    <m/>
    <m/>
    <m/>
    <m/>
    <m/>
    <m/>
    <m/>
    <m/>
    <m/>
    <n v="5"/>
  </r>
  <r>
    <s v="2018/3193"/>
    <s v="Full"/>
    <d v="2019-02-05T00:00:00"/>
    <d v="2018-10-25T00:00:00"/>
    <s v="70 Baker Street Weybridge Surrey KT13 8AL"/>
    <x v="1"/>
    <n v="5"/>
    <n v="5"/>
    <m/>
    <m/>
    <m/>
    <m/>
    <n v="5"/>
    <m/>
    <m/>
    <m/>
    <m/>
    <m/>
    <m/>
    <m/>
    <m/>
    <m/>
    <m/>
    <m/>
    <m/>
    <m/>
    <n v="5"/>
  </r>
  <r>
    <s v="2022/1998_x000a_2021/2764"/>
    <s v="FUL"/>
    <d v="2022-11-24T00:00:00"/>
    <d v="2022-10-18T00:00:00"/>
    <s v="16 Sandy Lane Walton-on-Thames Surrey KT12 2EQ"/>
    <x v="5"/>
    <n v="6"/>
    <n v="5"/>
    <s v="C3"/>
    <m/>
    <n v="5"/>
    <m/>
    <m/>
    <m/>
    <m/>
    <m/>
    <m/>
    <m/>
    <m/>
    <m/>
    <m/>
    <m/>
    <m/>
    <m/>
    <m/>
    <m/>
    <n v="5"/>
  </r>
  <r>
    <s v="2019/0575"/>
    <s v="FUL"/>
    <d v="2020-07-16T00:00:00"/>
    <d v="2023-07-07T00:00:00"/>
    <s v="Land East of 82 Island Farm Road West Molesey KT8 2LQ"/>
    <x v="4"/>
    <n v="5"/>
    <n v="5"/>
    <s v="C3"/>
    <m/>
    <m/>
    <n v="5"/>
    <m/>
    <m/>
    <m/>
    <m/>
    <m/>
    <m/>
    <m/>
    <m/>
    <m/>
    <m/>
    <m/>
    <m/>
    <m/>
    <m/>
    <n v="5"/>
  </r>
  <r>
    <s v="2020/2626"/>
    <s v="FUL/CoU"/>
    <d v="2022-12-02T00:00:00"/>
    <d v="2023-10-03T00:00:00"/>
    <s v="Administration Block Octagon Road Whiteley Village Hersham Walton-On-Thames Surrey KT12 4EG"/>
    <x v="1"/>
    <n v="5"/>
    <n v="5"/>
    <s v="C3"/>
    <m/>
    <m/>
    <n v="5"/>
    <m/>
    <m/>
    <m/>
    <m/>
    <m/>
    <m/>
    <m/>
    <m/>
    <m/>
    <m/>
    <m/>
    <m/>
    <m/>
    <m/>
    <n v="5"/>
  </r>
  <r>
    <s v="2023/2311"/>
    <s v="CoU"/>
    <d v="2023-11-24T00:00:00"/>
    <d v="2024-01-08T00:00:00"/>
    <s v="63 Bridge Road East Molesey Surrey KT8 9ER"/>
    <x v="4"/>
    <n v="8"/>
    <n v="5"/>
    <s v="C3"/>
    <m/>
    <m/>
    <n v="5"/>
    <m/>
    <m/>
    <m/>
    <m/>
    <m/>
    <m/>
    <m/>
    <m/>
    <m/>
    <m/>
    <m/>
    <m/>
    <m/>
    <m/>
    <n v="5"/>
  </r>
  <r>
    <s v="2021/2254"/>
    <s v="FUL"/>
    <d v="2022-05-31T00:00:00"/>
    <d v="2022-06-16T00:00:00"/>
    <s v="Copsem Manor 50 Copsem Lane Esher Surrey KT10 9HJ"/>
    <x v="2"/>
    <n v="6"/>
    <n v="6"/>
    <s v="C3"/>
    <m/>
    <n v="6"/>
    <m/>
    <m/>
    <m/>
    <m/>
    <m/>
    <m/>
    <m/>
    <m/>
    <m/>
    <m/>
    <m/>
    <m/>
    <m/>
    <m/>
    <m/>
    <n v="6"/>
  </r>
  <r>
    <s v="2021/4194"/>
    <s v="Full"/>
    <d v="2022-10-31T00:00:00"/>
    <d v="2022-12-08T00:00:00"/>
    <s v="142 High Street Esher Surrey KT10 9QJ"/>
    <x v="6"/>
    <n v="6"/>
    <n v="6"/>
    <s v="C3"/>
    <m/>
    <n v="6"/>
    <m/>
    <m/>
    <m/>
    <m/>
    <m/>
    <m/>
    <m/>
    <m/>
    <m/>
    <m/>
    <m/>
    <m/>
    <m/>
    <m/>
    <m/>
    <n v="6"/>
  </r>
  <r>
    <s v="2021/1431"/>
    <s v="Full"/>
    <d v="2021-12-07T00:00:00"/>
    <d v="2023-04-01T00:00:00"/>
    <s v="5 Hinchley Way Esher Surrey KT10 0BD"/>
    <x v="6"/>
    <n v="6"/>
    <n v="6"/>
    <s v="C3"/>
    <m/>
    <m/>
    <n v="6"/>
    <m/>
    <m/>
    <m/>
    <m/>
    <m/>
    <m/>
    <m/>
    <m/>
    <m/>
    <m/>
    <m/>
    <m/>
    <m/>
    <m/>
    <n v="6"/>
  </r>
  <r>
    <s v="2023/1791"/>
    <s v="PAM"/>
    <d v="2023-08-18T00:00:00"/>
    <d v="2023-10-01T00:00:00"/>
    <s v="AC Court Unit 7 7 High Street Thames Ditton KT7 0SR"/>
    <x v="8"/>
    <n v="6"/>
    <n v="6"/>
    <s v="C3"/>
    <m/>
    <m/>
    <n v="6"/>
    <m/>
    <m/>
    <m/>
    <m/>
    <m/>
    <m/>
    <m/>
    <m/>
    <m/>
    <m/>
    <m/>
    <m/>
    <m/>
    <m/>
    <n v="6"/>
  </r>
  <r>
    <s v="2020/1243"/>
    <s v="Sub-Division"/>
    <d v="2020-11-13T00:00:00"/>
    <d v="2021-06-10T00:00:00"/>
    <s v="The Lodge 29A Palace Road East Molesey KT8 9DJ"/>
    <x v="4"/>
    <n v="8"/>
    <n v="7"/>
    <m/>
    <m/>
    <m/>
    <m/>
    <n v="7"/>
    <m/>
    <m/>
    <m/>
    <m/>
    <m/>
    <m/>
    <m/>
    <m/>
    <m/>
    <m/>
    <m/>
    <m/>
    <m/>
    <n v="7"/>
  </r>
  <r>
    <s v="2019/3163"/>
    <s v="Full"/>
    <d v="2020-07-20T00:00:00"/>
    <d v="2022-02-08T00:00:00"/>
    <s v="Garage Block Ikona Court Weybridge"/>
    <x v="1"/>
    <n v="7"/>
    <n v="7"/>
    <m/>
    <m/>
    <m/>
    <m/>
    <n v="7"/>
    <m/>
    <m/>
    <m/>
    <m/>
    <m/>
    <m/>
    <m/>
    <m/>
    <m/>
    <m/>
    <m/>
    <m/>
    <m/>
    <n v="7"/>
  </r>
  <r>
    <s v="2021/3269"/>
    <s v="FUL"/>
    <d v="2022-09-16T00:00:00"/>
    <d v="2022-11-01T00:00:00"/>
    <s v="Cold Norton Farm Ockham Lane Cobham Surrey KT11 1LW"/>
    <x v="2"/>
    <n v="7"/>
    <n v="7"/>
    <s v="C3"/>
    <m/>
    <n v="7"/>
    <m/>
    <m/>
    <m/>
    <m/>
    <m/>
    <m/>
    <m/>
    <m/>
    <m/>
    <m/>
    <m/>
    <m/>
    <m/>
    <m/>
    <m/>
    <n v="7"/>
  </r>
  <r>
    <s v="2021/4404"/>
    <s v="Full"/>
    <d v="2022-05-25T00:00:00"/>
    <d v="2023-02-01T00:00:00"/>
    <s v="39 Charlton Avenue Hersham Walton-On-Thames Surrey KT12 5LE"/>
    <x v="7"/>
    <n v="7"/>
    <n v="7"/>
    <s v="C3"/>
    <m/>
    <n v="7"/>
    <m/>
    <m/>
    <m/>
    <m/>
    <m/>
    <m/>
    <m/>
    <m/>
    <m/>
    <m/>
    <m/>
    <m/>
    <m/>
    <m/>
    <m/>
    <n v="7"/>
  </r>
  <r>
    <s v="2020/1795"/>
    <s v="FUL"/>
    <d v="2021-10-05T00:00:00"/>
    <d v="2024-10-05T00:00:00"/>
    <s v="Merrywood Weston Green Thames Ditton KT7 0JZ"/>
    <x v="8"/>
    <n v="26"/>
    <n v="25"/>
    <s v="C3"/>
    <m/>
    <n v="25"/>
    <m/>
    <m/>
    <m/>
    <m/>
    <m/>
    <m/>
    <m/>
    <m/>
    <m/>
    <m/>
    <m/>
    <m/>
    <m/>
    <m/>
    <m/>
    <n v="25"/>
  </r>
  <r>
    <s v="2021/1399"/>
    <s v="Outline"/>
    <d v="2022-05-01T00:00:00"/>
    <d v="2025-05-01T00:00:00"/>
    <s v="Heath Lodge St Georges Avenue Weybridge Surrey KT13 0DA"/>
    <x v="1"/>
    <n v="13"/>
    <n v="13"/>
    <s v="C3"/>
    <m/>
    <n v="13"/>
    <m/>
    <m/>
    <m/>
    <m/>
    <m/>
    <m/>
    <m/>
    <m/>
    <m/>
    <m/>
    <m/>
    <m/>
    <m/>
    <m/>
    <m/>
    <n v="13"/>
  </r>
  <r>
    <s v="2021/0183"/>
    <s v="Full"/>
    <d v="2022-01-05T00:00:00"/>
    <d v="2024-03-01T00:00:00"/>
    <s v="Land at Downside Road Cobham KT11  3LY"/>
    <x v="2"/>
    <n v="27"/>
    <n v="26"/>
    <s v="C3"/>
    <m/>
    <n v="15"/>
    <n v="11"/>
    <m/>
    <m/>
    <m/>
    <m/>
    <m/>
    <m/>
    <m/>
    <m/>
    <m/>
    <m/>
    <m/>
    <m/>
    <m/>
    <m/>
    <n v="2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9">
  <r>
    <s v="2021/0766"/>
    <s v="LDCP"/>
    <d v="2021-04-07T00:00:00"/>
    <d v="2024-04-07T00:00:00"/>
    <s v="27B High Street Weybridge KT13 9AX"/>
    <x v="0"/>
    <n v="2"/>
    <n v="2"/>
    <m/>
    <m/>
    <n v="2"/>
    <m/>
    <m/>
    <m/>
    <m/>
    <m/>
    <m/>
    <m/>
    <m/>
    <m/>
    <m/>
    <m/>
    <m/>
    <m/>
    <m/>
    <m/>
    <n v="2"/>
  </r>
  <r>
    <s v="2020/1218"/>
    <s v="CoU"/>
    <d v="2021-05-21T00:00:00"/>
    <d v="2024-05-21T00:00:00"/>
    <s v="11 St Marys Long Ditton KT6 5EU"/>
    <x v="1"/>
    <n v="6"/>
    <n v="5"/>
    <s v="C2"/>
    <m/>
    <n v="5"/>
    <m/>
    <m/>
    <m/>
    <m/>
    <m/>
    <m/>
    <m/>
    <m/>
    <m/>
    <m/>
    <m/>
    <m/>
    <m/>
    <m/>
    <m/>
    <n v="5"/>
  </r>
  <r>
    <s v="2020/1708"/>
    <s v="Full"/>
    <d v="2021-05-24T00:00:00"/>
    <d v="2024-05-24T00:00:00"/>
    <s v="20 The Drive Cobham KT11 2JQ"/>
    <x v="2"/>
    <n v="2"/>
    <n v="1"/>
    <m/>
    <m/>
    <n v="1"/>
    <m/>
    <m/>
    <m/>
    <m/>
    <m/>
    <m/>
    <m/>
    <m/>
    <m/>
    <m/>
    <m/>
    <m/>
    <m/>
    <m/>
    <m/>
    <n v="1"/>
  </r>
  <r>
    <s v="2020/0749"/>
    <s v="Full"/>
    <d v="2021-06-29T00:00:00"/>
    <d v="2024-06-29T00:00:00"/>
    <s v="31 Hurstfield Road West Molesey KT8 1QU"/>
    <x v="3"/>
    <n v="2"/>
    <n v="1"/>
    <m/>
    <m/>
    <n v="1"/>
    <m/>
    <m/>
    <m/>
    <m/>
    <m/>
    <m/>
    <m/>
    <m/>
    <m/>
    <m/>
    <m/>
    <m/>
    <m/>
    <m/>
    <m/>
    <n v="1"/>
  </r>
  <r>
    <s v="2021/0290"/>
    <s v="Full"/>
    <d v="2021-08-03T00:00:00"/>
    <d v="2024-08-03T00:00:00"/>
    <s v="4 Churchfield Road Walton-On-Thames KT12 2TF"/>
    <x v="4"/>
    <n v="1"/>
    <n v="1"/>
    <m/>
    <m/>
    <n v="1"/>
    <m/>
    <m/>
    <m/>
    <m/>
    <m/>
    <m/>
    <m/>
    <m/>
    <m/>
    <m/>
    <m/>
    <m/>
    <m/>
    <m/>
    <m/>
    <n v="1"/>
  </r>
  <r>
    <s v="2021/2078"/>
    <s v="PNAA"/>
    <d v="2021-08-11T00:00:00"/>
    <d v="2024-08-11T00:00:00"/>
    <s v="9 Esher Road Hersham Walton-On-Thames KT12 4JZ"/>
    <x v="5"/>
    <n v="2"/>
    <n v="2"/>
    <m/>
    <m/>
    <n v="2"/>
    <m/>
    <m/>
    <m/>
    <m/>
    <m/>
    <m/>
    <m/>
    <m/>
    <m/>
    <m/>
    <m/>
    <m/>
    <m/>
    <m/>
    <m/>
    <n v="2"/>
  </r>
  <r>
    <s v="2020/1306"/>
    <s v="Full"/>
    <d v="2021-08-12T00:00:00"/>
    <d v="2024-08-05T00:00:00"/>
    <s v="37 Rectory Lane Long Ditton Surbiton KT6 5HP"/>
    <x v="1"/>
    <n v="1"/>
    <n v="1"/>
    <m/>
    <m/>
    <n v="1"/>
    <m/>
    <m/>
    <m/>
    <m/>
    <m/>
    <m/>
    <m/>
    <m/>
    <m/>
    <m/>
    <m/>
    <m/>
    <m/>
    <m/>
    <m/>
    <n v="1"/>
  </r>
  <r>
    <s v="2019/2416"/>
    <s v="Full"/>
    <d v="2021-08-23T00:00:00"/>
    <d v="2024-08-23T00:00:00"/>
    <s v="Willow Cottage Ridgeway Close Oxshott Leatherhead KT22 0LQ"/>
    <x v="2"/>
    <n v="5"/>
    <n v="4"/>
    <m/>
    <m/>
    <n v="4"/>
    <m/>
    <m/>
    <m/>
    <m/>
    <m/>
    <m/>
    <m/>
    <m/>
    <m/>
    <m/>
    <m/>
    <m/>
    <m/>
    <m/>
    <m/>
    <n v="4"/>
  </r>
  <r>
    <s v="2021/1552"/>
    <s v="LDCP"/>
    <d v="2021-08-25T00:00:00"/>
    <d v="2024-08-25T00:00:00"/>
    <s v="85 Queens Road Weybridge KT13 9UQ"/>
    <x v="0"/>
    <n v="2"/>
    <n v="2"/>
    <m/>
    <m/>
    <n v="2"/>
    <m/>
    <m/>
    <m/>
    <m/>
    <m/>
    <m/>
    <m/>
    <m/>
    <m/>
    <m/>
    <m/>
    <m/>
    <m/>
    <m/>
    <m/>
    <n v="2"/>
  </r>
  <r>
    <s v="2020/1149"/>
    <s v="OL"/>
    <d v="2021-09-07T00:00:00"/>
    <d v="2024-09-07T00:00:00"/>
    <s v="8 Holtwood Road Oxshott KT22 0QJ"/>
    <x v="2"/>
    <n v="5"/>
    <n v="4"/>
    <m/>
    <m/>
    <n v="4"/>
    <m/>
    <m/>
    <m/>
    <m/>
    <m/>
    <m/>
    <m/>
    <m/>
    <m/>
    <m/>
    <m/>
    <m/>
    <m/>
    <m/>
    <m/>
    <n v="4"/>
  </r>
  <r>
    <s v="2021/0826"/>
    <s v="Full"/>
    <d v="2021-09-10T00:00:00"/>
    <d v="2024-09-10T00:00:00"/>
    <s v="360 Walton Road West Molesey KT8 2JE"/>
    <x v="3"/>
    <n v="1"/>
    <n v="1"/>
    <m/>
    <m/>
    <n v="1"/>
    <m/>
    <m/>
    <m/>
    <m/>
    <m/>
    <m/>
    <m/>
    <m/>
    <m/>
    <m/>
    <m/>
    <m/>
    <m/>
    <m/>
    <m/>
    <n v="1"/>
  </r>
  <r>
    <s v="2021/2043"/>
    <s v="PNO"/>
    <d v="2021-10-05T00:00:00"/>
    <d v="2024-10-29T00:00:00"/>
    <s v="Unit C St Georges Business Park Brooklands Road Weybridge KT13 0TS"/>
    <x v="0"/>
    <n v="6"/>
    <n v="6"/>
    <m/>
    <m/>
    <n v="6"/>
    <m/>
    <m/>
    <m/>
    <m/>
    <m/>
    <m/>
    <m/>
    <m/>
    <m/>
    <m/>
    <m/>
    <m/>
    <m/>
    <m/>
    <m/>
    <n v="6"/>
  </r>
  <r>
    <s v="2020/2562"/>
    <s v="Full"/>
    <d v="2021-10-14T00:00:00"/>
    <d v="2024-10-14T00:00:00"/>
    <s v="Garage Block West of 11 Arran Way Esher KT10 8BE"/>
    <x v="6"/>
    <n v="2"/>
    <n v="2"/>
    <m/>
    <m/>
    <n v="2"/>
    <m/>
    <m/>
    <m/>
    <m/>
    <m/>
    <m/>
    <m/>
    <m/>
    <m/>
    <m/>
    <m/>
    <m/>
    <m/>
    <m/>
    <m/>
    <n v="2"/>
  </r>
  <r>
    <s v="2020/2563"/>
    <s v="Full"/>
    <d v="2021-10-14T00:00:00"/>
    <d v="2024-10-14T00:00:00"/>
    <s v="Garage Block North of 47 and West of 49 Douglas Road Esher KT10 8BA"/>
    <x v="6"/>
    <n v="2"/>
    <n v="2"/>
    <m/>
    <m/>
    <n v="2"/>
    <m/>
    <m/>
    <m/>
    <m/>
    <m/>
    <m/>
    <m/>
    <m/>
    <m/>
    <m/>
    <m/>
    <m/>
    <m/>
    <m/>
    <m/>
    <n v="2"/>
  </r>
  <r>
    <s v="2020/2096"/>
    <s v="Full"/>
    <d v="2021-10-25T00:00:00"/>
    <d v="2024-10-25T00:00:00"/>
    <s v="White Lodge Hogshill Lane Cobham KT11 2AL"/>
    <x v="2"/>
    <n v="2"/>
    <n v="1"/>
    <m/>
    <m/>
    <n v="1"/>
    <m/>
    <m/>
    <m/>
    <m/>
    <m/>
    <m/>
    <m/>
    <m/>
    <m/>
    <m/>
    <m/>
    <m/>
    <m/>
    <m/>
    <m/>
    <n v="1"/>
  </r>
  <r>
    <s v="2020/2608"/>
    <s v="Full"/>
    <d v="2022-02-15T00:00:00"/>
    <d v="2025-02-15T00:00:00"/>
    <s v="Garage Block South of 33 to 45 The Roundway Claygate Esher KT10 0DP"/>
    <x v="7"/>
    <n v="2"/>
    <n v="2"/>
    <m/>
    <m/>
    <n v="2"/>
    <m/>
    <m/>
    <m/>
    <m/>
    <m/>
    <m/>
    <m/>
    <m/>
    <m/>
    <m/>
    <m/>
    <m/>
    <m/>
    <m/>
    <m/>
    <n v="2"/>
  </r>
  <r>
    <s v="2021/0202"/>
    <s v="Full"/>
    <d v="2022-03-02T00:00:00"/>
    <d v="2025-03-02T00:00:00"/>
    <s v="Waterside Hampton Court Way East Molesey"/>
    <x v="3"/>
    <n v="1"/>
    <n v="1"/>
    <m/>
    <m/>
    <n v="1"/>
    <m/>
    <m/>
    <m/>
    <m/>
    <m/>
    <m/>
    <m/>
    <m/>
    <m/>
    <m/>
    <m/>
    <m/>
    <m/>
    <m/>
    <m/>
    <n v="1"/>
  </r>
  <r>
    <s v="2021/0201"/>
    <s v="Full"/>
    <d v="2022-03-23T00:00:00"/>
    <d v="2025-03-23T00:00:00"/>
    <s v="16 Lakeside Drive Esher KT10 9EZ"/>
    <x v="6"/>
    <n v="1"/>
    <n v="1"/>
    <m/>
    <m/>
    <n v="1"/>
    <m/>
    <m/>
    <m/>
    <m/>
    <m/>
    <m/>
    <m/>
    <m/>
    <m/>
    <m/>
    <m/>
    <m/>
    <m/>
    <m/>
    <m/>
    <n v="1"/>
  </r>
  <r>
    <s v="2020/1629"/>
    <s v="Full"/>
    <d v="2022-03-25T00:00:00"/>
    <d v="2025-03-25T00:00:00"/>
    <s v="Garage Block South of 2 and 4 Wyndham Avenue Cobham KT11 1AT"/>
    <x v="2"/>
    <n v="3"/>
    <n v="3"/>
    <m/>
    <m/>
    <n v="3"/>
    <m/>
    <m/>
    <m/>
    <m/>
    <m/>
    <m/>
    <m/>
    <m/>
    <m/>
    <m/>
    <m/>
    <m/>
    <m/>
    <m/>
    <m/>
    <n v="3"/>
  </r>
  <r>
    <s v="2020/3499"/>
    <s v="FUL"/>
    <d v="2021-11-11T00:00:00"/>
    <d v="2024-11-11T00:00:00"/>
    <s v="Garages and playground to the side and rear of 61- 69 Rodney Road 24-30 Ambleside Avenue 10-12 Edgehill Court and Flats 7- 11 12-14 St Johns Drive Surrey"/>
    <x v="4"/>
    <n v="6"/>
    <n v="6"/>
    <s v="C3"/>
    <m/>
    <n v="6"/>
    <m/>
    <m/>
    <m/>
    <m/>
    <m/>
    <m/>
    <m/>
    <m/>
    <m/>
    <m/>
    <m/>
    <m/>
    <m/>
    <m/>
    <m/>
    <n v="6"/>
  </r>
  <r>
    <s v="2022/0653"/>
    <s v="FUL"/>
    <d v="2022-06-27T00:00:00"/>
    <d v="2025-06-27T00:00:00"/>
    <s v="20 New Road Esher Surrey KT10 9PG"/>
    <x v="6"/>
    <n v="4"/>
    <n v="3"/>
    <s v="C3"/>
    <m/>
    <m/>
    <n v="3"/>
    <m/>
    <m/>
    <m/>
    <m/>
    <m/>
    <m/>
    <m/>
    <m/>
    <m/>
    <m/>
    <m/>
    <m/>
    <m/>
    <m/>
    <n v="3"/>
  </r>
  <r>
    <s v="2022/1239"/>
    <s v="PAF"/>
    <d v="2022-07-20T00:00:00"/>
    <d v="2025-07-20T00:00:00"/>
    <s v="1-15 Hillbrook Gardens Weybridge KT13 0SP"/>
    <x v="0"/>
    <n v="5"/>
    <n v="5"/>
    <s v="C3"/>
    <m/>
    <m/>
    <n v="5"/>
    <m/>
    <m/>
    <m/>
    <m/>
    <m/>
    <m/>
    <m/>
    <m/>
    <m/>
    <m/>
    <m/>
    <m/>
    <m/>
    <m/>
    <n v="5"/>
  </r>
  <r>
    <s v="2020/1932"/>
    <s v="FUL"/>
    <d v="2022-05-16T00:00:00"/>
    <d v="2025-05-16T00:00:00"/>
    <s v="187A Cottimore Lane Walton-On-Thames Surrey KT12 2BX"/>
    <x v="4"/>
    <n v="4"/>
    <n v="4"/>
    <s v="C3"/>
    <m/>
    <m/>
    <n v="4"/>
    <m/>
    <m/>
    <m/>
    <m/>
    <m/>
    <m/>
    <m/>
    <m/>
    <m/>
    <m/>
    <m/>
    <m/>
    <m/>
    <m/>
    <n v="4"/>
  </r>
  <r>
    <s v="2021/4341"/>
    <s v="FUL"/>
    <d v="2022-06-07T00:00:00"/>
    <d v="2025-06-07T00:00:00"/>
    <s v="32-34 High Street Walton-On-Thames Surrey KT12 1BZ"/>
    <x v="4"/>
    <n v="2"/>
    <n v="2"/>
    <s v="C3/ HMO"/>
    <m/>
    <m/>
    <n v="2"/>
    <m/>
    <m/>
    <m/>
    <m/>
    <m/>
    <m/>
    <m/>
    <m/>
    <m/>
    <m/>
    <m/>
    <m/>
    <m/>
    <m/>
    <n v="2"/>
  </r>
  <r>
    <s v="2021/3072"/>
    <s v="OLA"/>
    <d v="2022-06-08T00:00:00"/>
    <d v="2025-06-08T00:00:00"/>
    <s v="363 to 367 Molesey Road Walton-On-Thames Surrey KT12 3PF"/>
    <x v="4"/>
    <n v="7"/>
    <n v="6"/>
    <s v="C3"/>
    <m/>
    <m/>
    <n v="6"/>
    <m/>
    <m/>
    <m/>
    <m/>
    <m/>
    <m/>
    <m/>
    <m/>
    <m/>
    <m/>
    <m/>
    <m/>
    <m/>
    <m/>
    <n v="6"/>
  </r>
  <r>
    <s v="2020/2500"/>
    <s v="FUL"/>
    <d v="2022-07-15T00:00:00"/>
    <d v="2025-07-15T00:00:00"/>
    <s v="Garages along Foxwarren to the rear of 115-125 Covert Road Claygate Esher Surrey"/>
    <x v="7"/>
    <n v="1"/>
    <n v="1"/>
    <s v="C3"/>
    <m/>
    <m/>
    <n v="1"/>
    <m/>
    <m/>
    <m/>
    <m/>
    <m/>
    <m/>
    <m/>
    <m/>
    <m/>
    <m/>
    <m/>
    <m/>
    <m/>
    <m/>
    <n v="1"/>
  </r>
  <r>
    <s v="2020/2107"/>
    <s v="FUL"/>
    <d v="2022-07-20T00:00:00"/>
    <d v="2025-07-20T00:00:00"/>
    <s v="111 Hersham Road Walton-On-Thames Surrey KT12 1RN"/>
    <x v="4"/>
    <n v="1"/>
    <n v="1"/>
    <s v="C3"/>
    <m/>
    <m/>
    <n v="1"/>
    <m/>
    <m/>
    <m/>
    <m/>
    <m/>
    <m/>
    <m/>
    <m/>
    <m/>
    <m/>
    <m/>
    <m/>
    <m/>
    <m/>
    <n v="1"/>
  </r>
  <r>
    <s v="2021/2962"/>
    <s v="FUL"/>
    <d v="2021-11-09T00:00:00"/>
    <d v="2024-11-09T00:00:00"/>
    <s v="Land Southwest of Arenella Mountview Road Claygate Esher_x000a_Surrey KT10 0UD"/>
    <x v="7"/>
    <n v="1"/>
    <n v="1"/>
    <m/>
    <m/>
    <n v="1"/>
    <m/>
    <m/>
    <m/>
    <m/>
    <m/>
    <m/>
    <m/>
    <m/>
    <m/>
    <m/>
    <m/>
    <m/>
    <m/>
    <m/>
    <m/>
    <n v="1"/>
  </r>
  <r>
    <s v="2021/3663"/>
    <s v="FUL"/>
    <d v="2022-08-05T00:00:00"/>
    <d v="2025-08-05T00:00:00"/>
    <s v="102-106 High Street Esher Surrey KT10 9QJ"/>
    <x v="6"/>
    <n v="2"/>
    <n v="1"/>
    <s v="C3"/>
    <m/>
    <m/>
    <n v="1"/>
    <m/>
    <m/>
    <m/>
    <m/>
    <m/>
    <m/>
    <m/>
    <m/>
    <m/>
    <m/>
    <m/>
    <m/>
    <m/>
    <m/>
    <n v="1"/>
  </r>
  <r>
    <s v="2020/1628"/>
    <s v="FUL"/>
    <d v="2022-08-23T00:00:00"/>
    <d v="2025-08-23T00:00:00"/>
    <s v="13 Garages to the rear of 27 and 27a Wyndham Avenue Cobham"/>
    <x v="2"/>
    <n v="1"/>
    <n v="1"/>
    <s v="C3"/>
    <m/>
    <m/>
    <n v="1"/>
    <m/>
    <m/>
    <m/>
    <m/>
    <m/>
    <m/>
    <m/>
    <m/>
    <m/>
    <m/>
    <m/>
    <m/>
    <m/>
    <m/>
    <n v="1"/>
  </r>
  <r>
    <s v="2022/0698"/>
    <s v="FUL"/>
    <d v="2022-09-09T00:00:00"/>
    <d v="2025-09-09T00:00:00"/>
    <s v="Land South of, 3 Southwood Manor Farm Burhill Road Hersham Surrey KT12 4BJ"/>
    <x v="5"/>
    <n v="1"/>
    <n v="1"/>
    <s v="C3"/>
    <m/>
    <m/>
    <n v="1"/>
    <m/>
    <m/>
    <m/>
    <m/>
    <m/>
    <m/>
    <m/>
    <m/>
    <m/>
    <m/>
    <m/>
    <m/>
    <m/>
    <m/>
    <n v="1"/>
  </r>
  <r>
    <s v="2020/1613"/>
    <s v="FUL"/>
    <d v="2022-09-30T00:00:00"/>
    <d v="2025-09-30T00:00:00"/>
    <s v="Garages to the rear of 132-152 Tartar Road Cobham Surrey"/>
    <x v="2"/>
    <n v="5"/>
    <n v="5"/>
    <s v="C3"/>
    <m/>
    <m/>
    <n v="5"/>
    <m/>
    <m/>
    <m/>
    <m/>
    <m/>
    <m/>
    <m/>
    <m/>
    <m/>
    <m/>
    <m/>
    <m/>
    <m/>
    <m/>
    <n v="5"/>
  </r>
  <r>
    <s v="2022/2815"/>
    <s v="PAM"/>
    <d v="2022-11-04T00:00:00"/>
    <d v="2025-11-04T00:00:00"/>
    <s v="244 Walton Road, West Molesey, KT8 2HT"/>
    <x v="3"/>
    <n v="1"/>
    <n v="1"/>
    <s v="C3"/>
    <m/>
    <m/>
    <n v="1"/>
    <m/>
    <m/>
    <m/>
    <m/>
    <m/>
    <m/>
    <m/>
    <m/>
    <m/>
    <m/>
    <m/>
    <m/>
    <m/>
    <m/>
    <n v="1"/>
  </r>
  <r>
    <s v="2022/2491"/>
    <s v="PDT"/>
    <d v="2022-11-25T00:00:00"/>
    <d v="2025-11-25T00:00:00"/>
    <s v="23-27 High Street Cobham Surrey KT11 3DH"/>
    <x v="2"/>
    <n v="3"/>
    <n v="3"/>
    <s v="C3/E"/>
    <m/>
    <m/>
    <n v="3"/>
    <m/>
    <m/>
    <m/>
    <m/>
    <m/>
    <m/>
    <m/>
    <m/>
    <m/>
    <m/>
    <m/>
    <m/>
    <m/>
    <m/>
    <n v="3"/>
  </r>
  <r>
    <s v="2022/3231"/>
    <s v="PAG/CoU"/>
    <d v="2022-12-16T00:00:00"/>
    <d v="2025-12-16T00:00:00"/>
    <s v="55 - 57 Bridge Road East Molesey Surrey KT8 9ER"/>
    <x v="3"/>
    <n v="2"/>
    <n v="2"/>
    <s v="C3"/>
    <m/>
    <m/>
    <n v="2"/>
    <m/>
    <m/>
    <m/>
    <m/>
    <m/>
    <m/>
    <m/>
    <m/>
    <m/>
    <m/>
    <m/>
    <m/>
    <m/>
    <m/>
    <n v="2"/>
  </r>
  <r>
    <s v="2021/4263"/>
    <s v="FUL"/>
    <d v="2022-12-23T00:00:00"/>
    <d v="2025-12-23T00:00:00"/>
    <s v="6 Snellings Road Hersham Walton-On-Thames Surrey KT12 5JG"/>
    <x v="5"/>
    <n v="2"/>
    <n v="2"/>
    <s v="C3"/>
    <m/>
    <m/>
    <n v="2"/>
    <m/>
    <m/>
    <m/>
    <m/>
    <m/>
    <m/>
    <m/>
    <m/>
    <m/>
    <m/>
    <m/>
    <m/>
    <m/>
    <m/>
    <n v="2"/>
  </r>
  <r>
    <s v="2022/2129"/>
    <s v="FUL"/>
    <d v="2023-01-27T00:00:00"/>
    <d v="2026-01-27T00:00:00"/>
    <s v="58A High Street Walton-on-Thames Surrey KT12 1BY"/>
    <x v="4"/>
    <n v="3"/>
    <n v="2"/>
    <s v="C3"/>
    <m/>
    <m/>
    <n v="2"/>
    <m/>
    <m/>
    <m/>
    <m/>
    <m/>
    <m/>
    <m/>
    <m/>
    <m/>
    <m/>
    <m/>
    <m/>
    <m/>
    <m/>
    <n v="2"/>
  </r>
  <r>
    <s v="2022/3795"/>
    <s v="PAM"/>
    <d v="2023-02-23T00:00:00"/>
    <d v="2026-02-09T00:00:00"/>
    <s v="254 Walton Road West Molesey Surrey KT8 2HT "/>
    <x v="3"/>
    <n v="1"/>
    <n v="1"/>
    <s v="C3"/>
    <m/>
    <m/>
    <n v="1"/>
    <m/>
    <m/>
    <m/>
    <m/>
    <m/>
    <m/>
    <m/>
    <m/>
    <m/>
    <m/>
    <m/>
    <m/>
    <m/>
    <m/>
    <n v="1"/>
  </r>
  <r>
    <s v="2022/2339"/>
    <s v="FUL"/>
    <d v="2023-02-13T00:00:00"/>
    <d v="2026-02-13T00:00:00"/>
    <s v="32 Hersham Road Walton-On-Thames Surrey KT12 1UX"/>
    <x v="4"/>
    <n v="3"/>
    <n v="3"/>
    <s v="C3"/>
    <m/>
    <m/>
    <n v="3"/>
    <m/>
    <m/>
    <m/>
    <m/>
    <m/>
    <m/>
    <m/>
    <m/>
    <m/>
    <m/>
    <m/>
    <m/>
    <m/>
    <m/>
    <n v="3"/>
  </r>
  <r>
    <s v="2022/0441"/>
    <s v="FUL"/>
    <d v="2023-03-08T00:00:00"/>
    <d v="2026-03-08T00:00:00"/>
    <s v="Land North West of Campbell Cottage &amp; 1 Beacon Mews South Road Weybridge Surrey KT13 9DZ"/>
    <x v="0"/>
    <n v="2"/>
    <n v="2"/>
    <s v="C3"/>
    <m/>
    <m/>
    <n v="2"/>
    <m/>
    <m/>
    <m/>
    <m/>
    <m/>
    <m/>
    <m/>
    <m/>
    <m/>
    <m/>
    <m/>
    <m/>
    <m/>
    <m/>
    <n v="2"/>
  </r>
  <r>
    <s v="2020/3003"/>
    <s v="FUL"/>
    <d v="2023-03-24T00:00:00"/>
    <d v="2026-03-24T00:00:00"/>
    <s v="Garage block North of 54 and West of 52 Belvedere Gardens_x000a_West Molesey Surrey KT8 2TD"/>
    <x v="3"/>
    <n v="4"/>
    <n v="4"/>
    <s v="C3"/>
    <m/>
    <m/>
    <n v="4"/>
    <m/>
    <m/>
    <m/>
    <m/>
    <m/>
    <m/>
    <m/>
    <m/>
    <m/>
    <m/>
    <m/>
    <m/>
    <m/>
    <m/>
    <n v="4"/>
  </r>
  <r>
    <s v="2022/1342"/>
    <s v="FUL"/>
    <d v="2023-03-09T00:00:00"/>
    <d v="2026-03-09T00:00:00"/>
    <s v="4A Palace Road East Molesey Surrey KT8 9DL"/>
    <x v="3"/>
    <n v="2"/>
    <n v="1"/>
    <s v="C3"/>
    <m/>
    <m/>
    <n v="1"/>
    <m/>
    <m/>
    <m/>
    <m/>
    <m/>
    <m/>
    <m/>
    <m/>
    <m/>
    <m/>
    <m/>
    <m/>
    <m/>
    <m/>
    <n v="1"/>
  </r>
  <r>
    <s v="2020/1627"/>
    <s v="Full"/>
    <d v="2021-05-04T00:00:00"/>
    <d v="2024-05-04T00:00:00"/>
    <s v="Lock Up Garages Waverley Road Oxshott"/>
    <x v="2"/>
    <n v="4"/>
    <n v="4"/>
    <s v="C3"/>
    <m/>
    <n v="4"/>
    <m/>
    <m/>
    <m/>
    <m/>
    <m/>
    <m/>
    <m/>
    <m/>
    <m/>
    <m/>
    <m/>
    <m/>
    <m/>
    <m/>
    <m/>
    <n v="4"/>
  </r>
  <r>
    <s v="2020/0582"/>
    <s v="FUL"/>
    <d v="2021-10-27T00:00:00"/>
    <d v="2024-10-27T00:00:00"/>
    <s v="Claremont House, 34 Molesey Road, Hersham, KT12-4RQ"/>
    <x v="5"/>
    <n v="6"/>
    <n v="6"/>
    <s v="C3"/>
    <m/>
    <n v="6"/>
    <m/>
    <m/>
    <m/>
    <m/>
    <m/>
    <m/>
    <m/>
    <m/>
    <m/>
    <m/>
    <m/>
    <m/>
    <m/>
    <m/>
    <m/>
    <n v="6"/>
  </r>
  <r>
    <s v="2020/3350"/>
    <s v="Full"/>
    <d v="2021-10-18T00:00:00"/>
    <d v="2024-10-18T00:00:00"/>
    <s v="4 and 4A Castleview Road Weybridge KT13 9AB"/>
    <x v="0"/>
    <n v="2"/>
    <n v="2"/>
    <s v="C3"/>
    <m/>
    <n v="2"/>
    <m/>
    <m/>
    <m/>
    <m/>
    <m/>
    <m/>
    <m/>
    <m/>
    <m/>
    <m/>
    <m/>
    <m/>
    <m/>
    <m/>
    <m/>
    <n v="2"/>
  </r>
  <r>
    <s v="2021/0114"/>
    <s v="Full"/>
    <d v="2021-07-16T00:00:00"/>
    <d v="2024-07-16T00:00:00"/>
    <s v="Fairmile Farm Cottage Denby Road Cobham KT11 1JY"/>
    <x v="2"/>
    <n v="1"/>
    <n v="1"/>
    <s v="C3"/>
    <m/>
    <n v="1"/>
    <m/>
    <m/>
    <m/>
    <m/>
    <m/>
    <m/>
    <m/>
    <m/>
    <m/>
    <m/>
    <m/>
    <m/>
    <m/>
    <m/>
    <m/>
    <n v="1"/>
  </r>
  <r>
    <s v="2021/3769"/>
    <s v="Outline"/>
    <d v="2022-05-01T00:00:00"/>
    <d v="2025-05-01T00:00:00"/>
    <s v="Southlands 40 Queens Road Weybridge Surrey KT13 0AR"/>
    <x v="0"/>
    <n v="3"/>
    <n v="3"/>
    <s v="C3"/>
    <m/>
    <m/>
    <n v="3"/>
    <m/>
    <m/>
    <m/>
    <m/>
    <m/>
    <m/>
    <m/>
    <m/>
    <m/>
    <m/>
    <m/>
    <m/>
    <m/>
    <m/>
    <n v="3"/>
  </r>
  <r>
    <s v="2021/1928"/>
    <s v="Full"/>
    <d v="2022-05-01T00:00:00"/>
    <d v="2025-05-20T00:00:00"/>
    <s v="143 Molesey Avenue,West Molesey, KT8 2RY"/>
    <x v="3"/>
    <n v="3"/>
    <n v="3"/>
    <s v="C3"/>
    <m/>
    <m/>
    <n v="3"/>
    <m/>
    <m/>
    <m/>
    <m/>
    <m/>
    <m/>
    <m/>
    <m/>
    <m/>
    <m/>
    <m/>
    <m/>
    <m/>
    <m/>
    <n v="3"/>
  </r>
  <r>
    <s v="2022/3286"/>
    <s v="FUL"/>
    <d v="2023-05-05T00:00:00"/>
    <d v="2026-05-04T00:00:00"/>
    <s v="1 and 2 High Street Oxshott Leatherhead Surrey KT22 0JN"/>
    <x v="2"/>
    <n v="2"/>
    <n v="2"/>
    <s v="C3"/>
    <m/>
    <m/>
    <m/>
    <n v="2"/>
    <m/>
    <m/>
    <m/>
    <m/>
    <m/>
    <m/>
    <m/>
    <m/>
    <m/>
    <m/>
    <m/>
    <m/>
    <m/>
    <n v="2"/>
  </r>
  <r>
    <s v="2020/2566"/>
    <s v="FUL"/>
    <d v="2023-05-23T00:00:00"/>
    <d v="2026-05-23T00:00:00"/>
    <s v="Garages North of 37 to 43 Blair Avenue Esher Surrey"/>
    <x v="6"/>
    <n v="2"/>
    <n v="2"/>
    <s v="C3"/>
    <m/>
    <m/>
    <m/>
    <n v="2"/>
    <m/>
    <m/>
    <m/>
    <m/>
    <m/>
    <m/>
    <m/>
    <m/>
    <m/>
    <m/>
    <m/>
    <m/>
    <m/>
    <n v="2"/>
  </r>
  <r>
    <s v="2022/2816"/>
    <s v="FUL"/>
    <d v="2023-05-31T00:00:00"/>
    <d v="2026-05-31T00:00:00"/>
    <s v="Land to the East of 40 Oatlands Chase Weybridge Surrey KT13 9RT"/>
    <x v="0"/>
    <n v="1"/>
    <n v="1"/>
    <s v="C3"/>
    <m/>
    <m/>
    <m/>
    <n v="1"/>
    <m/>
    <m/>
    <m/>
    <m/>
    <m/>
    <m/>
    <m/>
    <m/>
    <m/>
    <m/>
    <m/>
    <m/>
    <m/>
    <n v="1"/>
  </r>
  <r>
    <s v="2020/1626"/>
    <s v="FUL"/>
    <d v="2023-06-01T00:00:00"/>
    <d v="2026-06-01T00:00:00"/>
    <s v="Garage Block between 46 -48 Middleton Road Downside Cobham Surrey KT11 3NR"/>
    <x v="2"/>
    <n v="3"/>
    <n v="3"/>
    <s v="C3"/>
    <m/>
    <m/>
    <m/>
    <n v="3"/>
    <m/>
    <m/>
    <m/>
    <m/>
    <m/>
    <m/>
    <m/>
    <m/>
    <m/>
    <m/>
    <m/>
    <m/>
    <m/>
    <n v="3"/>
  </r>
  <r>
    <s v="2021/3348"/>
    <s v="FUL"/>
    <d v="2023-06-01T00:00:00"/>
    <d v="2026-06-05T00:00:00"/>
    <s v="Cedar House Mill Road Cobham Surrey KT11 3AL"/>
    <x v="2"/>
    <n v="3"/>
    <n v="2"/>
    <s v="C3"/>
    <m/>
    <m/>
    <m/>
    <n v="2"/>
    <m/>
    <m/>
    <m/>
    <m/>
    <m/>
    <m/>
    <m/>
    <m/>
    <m/>
    <m/>
    <m/>
    <m/>
    <m/>
    <n v="2"/>
  </r>
  <r>
    <s v="2022/3724"/>
    <s v="FUL"/>
    <d v="2023-06-01T00:00:00"/>
    <d v="2026-06-01T00:00:00"/>
    <s v="Land Southwest of Grace Land Molember Road East Molesey Surrey KT8 9NH"/>
    <x v="3"/>
    <n v="1"/>
    <n v="1"/>
    <s v="C3"/>
    <m/>
    <m/>
    <m/>
    <n v="1"/>
    <m/>
    <m/>
    <m/>
    <m/>
    <m/>
    <m/>
    <m/>
    <m/>
    <m/>
    <m/>
    <m/>
    <m/>
    <m/>
    <n v="1"/>
  </r>
  <r>
    <s v="2023/1124"/>
    <s v="PAM"/>
    <d v="2023-06-08T00:00:00"/>
    <d v="2026-06-08T00:00:00"/>
    <s v="516 Walton Road West Molesey Surrey KT8 2QF"/>
    <x v="3"/>
    <n v="4"/>
    <n v="4"/>
    <s v="C3"/>
    <m/>
    <m/>
    <m/>
    <n v="4"/>
    <m/>
    <m/>
    <m/>
    <m/>
    <m/>
    <m/>
    <m/>
    <m/>
    <m/>
    <m/>
    <m/>
    <m/>
    <m/>
    <n v="4"/>
  </r>
  <r>
    <s v="2023/0807"/>
    <s v="PAM"/>
    <d v="2023-06-30T00:00:00"/>
    <d v="2026-06-30T00:00:00"/>
    <s v="Bridge House 72 Bridge Road East Molesey Surrey KT8 9HF"/>
    <x v="3"/>
    <n v="1"/>
    <n v="1"/>
    <s v="C3"/>
    <m/>
    <m/>
    <m/>
    <n v="1"/>
    <m/>
    <m/>
    <m/>
    <m/>
    <m/>
    <m/>
    <m/>
    <m/>
    <m/>
    <m/>
    <m/>
    <m/>
    <m/>
    <n v="1"/>
  </r>
  <r>
    <s v="2022/1672"/>
    <s v="FUL"/>
    <d v="2023-07-07T00:00:00"/>
    <d v="2026-07-07T00:00:00"/>
    <s v="Holly Lodge 68 Stoke Road Stoke D'Abernon Cobham Surrey KT11 3PX"/>
    <x v="2"/>
    <n v="1"/>
    <n v="1"/>
    <s v="C3"/>
    <m/>
    <m/>
    <m/>
    <n v="1"/>
    <m/>
    <m/>
    <m/>
    <m/>
    <m/>
    <m/>
    <m/>
    <m/>
    <m/>
    <m/>
    <m/>
    <m/>
    <m/>
    <n v="1"/>
  </r>
  <r>
    <s v="2023/1242"/>
    <s v="PAM"/>
    <d v="2023-07-12T00:00:00"/>
    <d v="2026-07-12T00:00:00"/>
    <s v="25-27 High Street Esher Surrey KT10 9RL"/>
    <x v="6"/>
    <n v="1"/>
    <n v="1"/>
    <s v="C3"/>
    <m/>
    <m/>
    <m/>
    <n v="1"/>
    <m/>
    <m/>
    <m/>
    <m/>
    <m/>
    <m/>
    <m/>
    <m/>
    <m/>
    <m/>
    <m/>
    <m/>
    <m/>
    <n v="1"/>
  </r>
  <r>
    <s v="2022/1400"/>
    <s v="FUL"/>
    <d v="2023-07-19T00:00:00"/>
    <d v="2026-07-19T00:00:00"/>
    <s v="Garage Block Bennett Close Cobham Surrey KT11 1AJ"/>
    <x v="2"/>
    <n v="3"/>
    <n v="3"/>
    <s v="C3"/>
    <m/>
    <m/>
    <m/>
    <n v="3"/>
    <m/>
    <m/>
    <m/>
    <m/>
    <m/>
    <m/>
    <m/>
    <m/>
    <m/>
    <m/>
    <m/>
    <m/>
    <m/>
    <n v="3"/>
  </r>
  <r>
    <s v="2022/1260"/>
    <s v="CoU"/>
    <d v="2023-07-20T00:00:00"/>
    <d v="2026-07-20T00:00:00"/>
    <s v="27 High Street Thames Ditton Surrey KT7 0SD"/>
    <x v="8"/>
    <n v="1"/>
    <n v="1"/>
    <s v="C3"/>
    <m/>
    <m/>
    <m/>
    <n v="1"/>
    <m/>
    <m/>
    <m/>
    <m/>
    <m/>
    <m/>
    <m/>
    <m/>
    <m/>
    <m/>
    <m/>
    <m/>
    <m/>
    <n v="1"/>
  </r>
  <r>
    <s v="2021/1690"/>
    <s v="FUL"/>
    <d v="2023-07-25T00:00:00"/>
    <d v="2026-07-25T00:00:00"/>
    <s v="52 Manor Road South Esher Surrey KT10 0QQ"/>
    <x v="6"/>
    <n v="3"/>
    <n v="2"/>
    <s v="C3"/>
    <m/>
    <m/>
    <m/>
    <n v="2"/>
    <m/>
    <m/>
    <m/>
    <m/>
    <m/>
    <m/>
    <m/>
    <m/>
    <m/>
    <m/>
    <m/>
    <m/>
    <m/>
    <n v="2"/>
  </r>
  <r>
    <s v="2022/2378"/>
    <s v="FUL"/>
    <d v="2023-09-14T00:00:00"/>
    <d v="2026-09-14T00:00:00"/>
    <s v="5 Bridge Road East Molesey Surrey KT8 9EU"/>
    <x v="3"/>
    <n v="2"/>
    <n v="2"/>
    <s v="C3"/>
    <m/>
    <m/>
    <m/>
    <n v="2"/>
    <m/>
    <m/>
    <m/>
    <m/>
    <m/>
    <m/>
    <m/>
    <m/>
    <m/>
    <m/>
    <m/>
    <m/>
    <m/>
    <n v="2"/>
  </r>
  <r>
    <s v="2023/1871"/>
    <s v="CoU"/>
    <d v="2023-09-19T00:00:00"/>
    <d v="2026-09-19T00:00:00"/>
    <s v="Flat 96 Terrace Road Walton-On-Thames Surrey KT12 2DT"/>
    <x v="4"/>
    <n v="1"/>
    <n v="1"/>
    <s v="C3"/>
    <m/>
    <m/>
    <m/>
    <n v="1"/>
    <m/>
    <m/>
    <m/>
    <m/>
    <m/>
    <m/>
    <m/>
    <m/>
    <m/>
    <m/>
    <m/>
    <m/>
    <m/>
    <n v="1"/>
  </r>
  <r>
    <s v="2022/1215"/>
    <s v="FUL"/>
    <d v="2023-10-02T00:00:00"/>
    <d v="2026-10-02T00:00:00"/>
    <s v="71 A High Street Walton-on-Thames Surrey KT12 1DN"/>
    <x v="4"/>
    <n v="3"/>
    <n v="1"/>
    <s v="C3"/>
    <m/>
    <m/>
    <m/>
    <n v="1"/>
    <m/>
    <m/>
    <m/>
    <m/>
    <m/>
    <m/>
    <m/>
    <m/>
    <m/>
    <m/>
    <m/>
    <m/>
    <m/>
    <n v="1"/>
  </r>
  <r>
    <s v="2023/0889"/>
    <s v="CoU"/>
    <d v="2023-10-10T00:00:00"/>
    <d v="2026-10-10T00:00:00"/>
    <s v="4 Queens Road Hersham Walton-On-Thames Surrey KT12 5LS"/>
    <x v="4"/>
    <n v="2"/>
    <n v="2"/>
    <s v="C3"/>
    <m/>
    <m/>
    <m/>
    <n v="2"/>
    <m/>
    <m/>
    <m/>
    <m/>
    <m/>
    <m/>
    <m/>
    <m/>
    <m/>
    <m/>
    <m/>
    <m/>
    <m/>
    <n v="2"/>
  </r>
  <r>
    <s v="2023/1184"/>
    <s v="FUL"/>
    <d v="2023-10-12T00:00:00"/>
    <d v="2026-10-12T00:00:00"/>
    <s v="49 and 50 High Street Oxshott Leatherhead Surrey KT22 0JP"/>
    <x v="2"/>
    <n v="5"/>
    <n v="3"/>
    <s v="C3"/>
    <m/>
    <m/>
    <m/>
    <n v="3"/>
    <m/>
    <m/>
    <m/>
    <m/>
    <m/>
    <m/>
    <m/>
    <m/>
    <m/>
    <m/>
    <m/>
    <m/>
    <m/>
    <n v="3"/>
  </r>
  <r>
    <s v="2023/2091"/>
    <s v="FUL"/>
    <d v="2023-10-12T00:00:00"/>
    <d v="2026-10-12T00:00:00"/>
    <s v="103 Ashley Road Walton-On-Thames Surrey KT12 1HL"/>
    <x v="4"/>
    <n v="6"/>
    <n v="5"/>
    <s v="C3"/>
    <m/>
    <m/>
    <m/>
    <n v="5"/>
    <m/>
    <m/>
    <m/>
    <m/>
    <m/>
    <m/>
    <m/>
    <m/>
    <m/>
    <m/>
    <m/>
    <m/>
    <m/>
    <n v="5"/>
  </r>
  <r>
    <s v="2023/2327"/>
    <s v="PAM"/>
    <d v="2023-10-18T00:00:00"/>
    <d v="2026-10-18T00:00:00"/>
    <s v="133A Hersham Road Walton-On-Thames Surrey KT12 1RW"/>
    <x v="4"/>
    <n v="1"/>
    <n v="1"/>
    <s v="C3"/>
    <m/>
    <m/>
    <m/>
    <n v="1"/>
    <m/>
    <m/>
    <m/>
    <m/>
    <m/>
    <m/>
    <m/>
    <m/>
    <m/>
    <m/>
    <m/>
    <m/>
    <m/>
    <n v="1"/>
  </r>
  <r>
    <s v="2021/2350"/>
    <s v="PAM"/>
    <d v="2023-10-23T00:00:00"/>
    <d v="2026-10-23T00:00:00"/>
    <s v="44 Octagon Road Whiteley Village Hersham Walton-On-Thames Surrey KT12 4EA"/>
    <x v="4"/>
    <n v="1"/>
    <n v="1"/>
    <s v="C3"/>
    <m/>
    <m/>
    <m/>
    <n v="1"/>
    <m/>
    <m/>
    <m/>
    <m/>
    <m/>
    <m/>
    <m/>
    <m/>
    <m/>
    <m/>
    <m/>
    <m/>
    <m/>
    <n v="1"/>
  </r>
  <r>
    <s v="2023/2417"/>
    <s v="PAM"/>
    <d v="2023-10-23T00:00:00"/>
    <d v="2026-10-23T00:00:00"/>
    <s v="30 Monument Green Weybridge Surrey KT13 8QW"/>
    <x v="0"/>
    <n v="1"/>
    <n v="1"/>
    <s v="C3"/>
    <m/>
    <m/>
    <m/>
    <n v="1"/>
    <m/>
    <m/>
    <m/>
    <m/>
    <m/>
    <m/>
    <m/>
    <m/>
    <m/>
    <m/>
    <m/>
    <m/>
    <m/>
    <n v="1"/>
  </r>
  <r>
    <s v="2023/1792"/>
    <s v="FUL"/>
    <d v="2023-11-01T00:00:00"/>
    <d v="2026-11-01T00:00:00"/>
    <s v="Land West Of, 18 Riverside Road Hersham Walton-On-Thames Surrey KT12 4PE "/>
    <x v="4"/>
    <n v="1"/>
    <n v="1"/>
    <s v="C3"/>
    <m/>
    <m/>
    <m/>
    <n v="1"/>
    <m/>
    <m/>
    <m/>
    <m/>
    <m/>
    <m/>
    <m/>
    <m/>
    <m/>
    <m/>
    <m/>
    <m/>
    <m/>
    <n v="1"/>
  </r>
  <r>
    <s v="2023/2361"/>
    <s v="PAM"/>
    <d v="2023-11-10T00:00:00"/>
    <d v="2026-11-10T00:00:00"/>
    <s v="6 Baker Street Weybridge Surrey KT13 8AU"/>
    <x v="0"/>
    <n v="1"/>
    <n v="1"/>
    <s v="C3"/>
    <m/>
    <m/>
    <m/>
    <n v="1"/>
    <m/>
    <m/>
    <m/>
    <m/>
    <m/>
    <m/>
    <m/>
    <m/>
    <m/>
    <m/>
    <m/>
    <m/>
    <m/>
    <n v="1"/>
  </r>
  <r>
    <s v="2023/2526"/>
    <s v="FUL"/>
    <d v="2023-11-24T00:00:00"/>
    <d v="2026-11-24T00:00:00"/>
    <s v="13 Sidney Road Walton-On-Thames Surrey KT12 2NA"/>
    <x v="4"/>
    <n v="2"/>
    <n v="1"/>
    <s v="C3"/>
    <m/>
    <m/>
    <m/>
    <n v="1"/>
    <m/>
    <m/>
    <m/>
    <m/>
    <m/>
    <m/>
    <m/>
    <m/>
    <m/>
    <m/>
    <m/>
    <m/>
    <m/>
    <n v="1"/>
  </r>
  <r>
    <s v="2023/0787"/>
    <s v="FUL"/>
    <d v="2023-12-08T00:00:00"/>
    <d v="2026-12-08T00:00:00"/>
    <s v="1A Locke King Road Weybridge Surrey KT13 0SY"/>
    <x v="0"/>
    <n v="3"/>
    <n v="2"/>
    <s v="C3"/>
    <m/>
    <m/>
    <m/>
    <n v="2"/>
    <m/>
    <m/>
    <m/>
    <m/>
    <m/>
    <m/>
    <m/>
    <m/>
    <m/>
    <m/>
    <m/>
    <m/>
    <m/>
    <n v="2"/>
  </r>
  <r>
    <s v="2023/1043"/>
    <s v="FUL"/>
    <d v="2023-12-19T00:00:00"/>
    <d v="2026-12-19T00:00:00"/>
    <s v="6 Pine Grove Weybridge Surrey KT13 9AX"/>
    <x v="0"/>
    <n v="5"/>
    <n v="4"/>
    <s v="C3"/>
    <m/>
    <m/>
    <m/>
    <n v="4"/>
    <m/>
    <m/>
    <m/>
    <m/>
    <m/>
    <m/>
    <m/>
    <m/>
    <m/>
    <m/>
    <m/>
    <m/>
    <m/>
    <n v="4"/>
  </r>
  <r>
    <s v="2023/1884"/>
    <s v="FUL"/>
    <d v="2023-12-01T00:00:00"/>
    <d v="2026-12-01T00:00:00"/>
    <s v="28 Green Lane Hersham Walton-On-Thames Surrey KT12 5HD"/>
    <x v="4"/>
    <n v="2"/>
    <n v="1"/>
    <s v="C3"/>
    <m/>
    <m/>
    <m/>
    <n v="1"/>
    <m/>
    <m/>
    <m/>
    <m/>
    <m/>
    <m/>
    <m/>
    <m/>
    <m/>
    <m/>
    <m/>
    <m/>
    <m/>
    <n v="1"/>
  </r>
  <r>
    <s v="2023/0145"/>
    <s v="Full"/>
    <d v="2023-06-01T00:00:00"/>
    <d v="2026-06-30T00:00:00"/>
    <s v="Conifers Old Avenue Weybridge Surrey KT13 0QD"/>
    <x v="0"/>
    <n v="1"/>
    <n v="1"/>
    <s v="C3"/>
    <m/>
    <m/>
    <m/>
    <n v="1"/>
    <m/>
    <m/>
    <m/>
    <m/>
    <m/>
    <m/>
    <m/>
    <m/>
    <m/>
    <m/>
    <m/>
    <m/>
    <m/>
    <n v="1"/>
  </r>
  <r>
    <s v="2023/1123"/>
    <s v="PAM"/>
    <d v="2023-06-01T00:00:00"/>
    <d v="2026-06-01T00:00:00"/>
    <s v="92 Thorkhill Road Thames Ditton Surrey KT7 0UQ"/>
    <x v="8"/>
    <n v="1"/>
    <n v="1"/>
    <s v="C3"/>
    <m/>
    <m/>
    <m/>
    <n v="1"/>
    <m/>
    <m/>
    <m/>
    <m/>
    <m/>
    <m/>
    <m/>
    <m/>
    <m/>
    <m/>
    <m/>
    <m/>
    <m/>
    <n v="1"/>
  </r>
  <r>
    <s v="2022/2847"/>
    <s v="Full"/>
    <d v="2023-08-01T00:00:00"/>
    <d v="2026-08-04T00:00:00"/>
    <s v="37 and 39 Queens Road Hersham Walton-on-Thames Surrey KT12 5NE"/>
    <x v="4"/>
    <n v="3"/>
    <n v="2"/>
    <s v="C3"/>
    <m/>
    <m/>
    <m/>
    <n v="2"/>
    <m/>
    <m/>
    <m/>
    <m/>
    <m/>
    <m/>
    <m/>
    <m/>
    <m/>
    <m/>
    <m/>
    <m/>
    <m/>
    <n v="2"/>
  </r>
  <r>
    <s v="2023/0304"/>
    <s v="Outline"/>
    <d v="2023-05-01T00:00:00"/>
    <d v="2026-05-26T00:00:00"/>
    <s v="Land rear of 90 Esher Road East Molesey KT8 0AG"/>
    <x v="3"/>
    <n v="1"/>
    <n v="1"/>
    <s v="C3"/>
    <m/>
    <m/>
    <m/>
    <n v="1"/>
    <m/>
    <m/>
    <m/>
    <m/>
    <m/>
    <m/>
    <m/>
    <m/>
    <m/>
    <m/>
    <m/>
    <m/>
    <m/>
    <n v="1"/>
  </r>
  <r>
    <s v="2023/0453"/>
    <s v="Full"/>
    <d v="2023-04-01T00:00:00"/>
    <d v="2026-04-25T00:00:00"/>
    <s v="20 Effingham Road, Long Ditton, Surbiton, KT6 5JY"/>
    <x v="1"/>
    <n v="1"/>
    <n v="1"/>
    <s v="C3"/>
    <m/>
    <m/>
    <m/>
    <n v="1"/>
    <m/>
    <m/>
    <m/>
    <m/>
    <m/>
    <m/>
    <m/>
    <m/>
    <m/>
    <m/>
    <m/>
    <m/>
    <m/>
    <n v="1"/>
  </r>
  <r>
    <s v="2022/2811"/>
    <s v="Full"/>
    <d v="2023-05-01T00:00:00"/>
    <d v="2026-05-01T00:00:00"/>
    <s v="Ambleside, 3, The Spinney, Queens Drive, Oxshott, Leatherhead, KT22 0PL"/>
    <x v="2"/>
    <n v="2"/>
    <n v="1"/>
    <s v="C3"/>
    <m/>
    <m/>
    <m/>
    <n v="1"/>
    <m/>
    <m/>
    <m/>
    <m/>
    <m/>
    <m/>
    <m/>
    <m/>
    <m/>
    <m/>
    <m/>
    <m/>
    <m/>
    <n v="1"/>
  </r>
  <r>
    <s v="2022/0439"/>
    <s v="PNMA"/>
    <d v="2022-04-07T00:00:00"/>
    <d v="2025-04-07T00:00:00"/>
    <s v="29-31 Creek Road East Molesey Surrey KT8 9BE"/>
    <x v="3"/>
    <n v="2"/>
    <n v="2"/>
    <m/>
    <m/>
    <m/>
    <n v="2"/>
    <m/>
    <m/>
    <m/>
    <m/>
    <m/>
    <m/>
    <m/>
    <m/>
    <m/>
    <m/>
    <m/>
    <m/>
    <m/>
    <m/>
    <n v="2"/>
  </r>
  <r>
    <s v="2023/2998"/>
    <s v="PA"/>
    <d v="2024-01-12T00:00:00"/>
    <d v="2027-01-12T00:00:00"/>
    <s v="Holmesdale Bridgewater Road Weybridge Surrey KT13 0EG"/>
    <x v="0"/>
    <n v="3"/>
    <n v="3"/>
    <s v="C3"/>
    <m/>
    <m/>
    <m/>
    <n v="3"/>
    <m/>
    <m/>
    <m/>
    <m/>
    <m/>
    <m/>
    <m/>
    <m/>
    <m/>
    <m/>
    <m/>
    <m/>
    <m/>
    <n v="3"/>
  </r>
  <r>
    <s v="2023/3416"/>
    <s v="PA"/>
    <d v="2024-02-05T00:00:00"/>
    <d v="2027-02-05T00:00:00"/>
    <s v="8A High Street Esher Surrey KT10 9RT"/>
    <x v="6"/>
    <n v="1"/>
    <n v="1"/>
    <s v="C3"/>
    <m/>
    <m/>
    <m/>
    <n v="1"/>
    <m/>
    <m/>
    <m/>
    <m/>
    <m/>
    <m/>
    <m/>
    <m/>
    <m/>
    <m/>
    <m/>
    <m/>
    <m/>
    <n v="1"/>
  </r>
  <r>
    <s v="2023/2366"/>
    <s v="Full"/>
    <d v="2024-03-14T00:00:00"/>
    <d v="2027-03-14T00:00:00"/>
    <s v="19 Old Esher Road Hersham Walton-On-Thames Surrey KT12 4LA"/>
    <x v="4"/>
    <n v="4"/>
    <n v="1"/>
    <s v="C3"/>
    <m/>
    <m/>
    <m/>
    <n v="1"/>
    <m/>
    <m/>
    <m/>
    <m/>
    <m/>
    <m/>
    <m/>
    <m/>
    <m/>
    <m/>
    <m/>
    <m/>
    <m/>
    <n v="1"/>
  </r>
  <r>
    <s v="2023/2698"/>
    <s v="Full"/>
    <d v="2024-03-14T00:00:00"/>
    <d v="2027-03-14T00:00:00"/>
    <s v="40 Fleetside West Molesey Surrey KT8 2NF"/>
    <x v="3"/>
    <n v="1"/>
    <n v="1"/>
    <s v="C3"/>
    <m/>
    <m/>
    <m/>
    <n v="1"/>
    <m/>
    <m/>
    <m/>
    <m/>
    <m/>
    <m/>
    <m/>
    <m/>
    <m/>
    <m/>
    <m/>
    <m/>
    <m/>
    <n v="1"/>
  </r>
  <r>
    <s v="2023/0291"/>
    <s v="Full"/>
    <d v="2024-01-01T00:00:00"/>
    <d v="2027-01-01T00:00:00"/>
    <s v="270 Brooklands Road, Weybridge, Surrey, KT13 0QX"/>
    <x v="0"/>
    <n v="9"/>
    <n v="8"/>
    <m/>
    <m/>
    <m/>
    <m/>
    <n v="8"/>
    <m/>
    <m/>
    <m/>
    <m/>
    <m/>
    <m/>
    <m/>
    <m/>
    <m/>
    <m/>
    <m/>
    <m/>
    <m/>
    <n v="8"/>
  </r>
  <r>
    <s v="2023/2776"/>
    <s v="Full "/>
    <d v="2024-01-01T00:00:00"/>
    <d v="2027-01-01T00:00:00"/>
    <s v="35 New Road, Esher, KT10 9DW"/>
    <x v="6"/>
    <n v="4"/>
    <n v="3"/>
    <s v="C3"/>
    <m/>
    <m/>
    <m/>
    <n v="3"/>
    <m/>
    <m/>
    <m/>
    <m/>
    <m/>
    <m/>
    <m/>
    <m/>
    <m/>
    <m/>
    <m/>
    <m/>
    <m/>
    <n v="3"/>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s v="2020/2176"/>
    <s v="Full"/>
    <d v="2021-08-23T00:00:00"/>
    <d v="2024-08-23T00:00:00"/>
    <s v="Greenways 46 Copsem Lane Esher KT10 9HJ"/>
    <x v="0"/>
    <n v="22"/>
    <n v="21"/>
    <m/>
    <m/>
    <m/>
    <m/>
    <m/>
    <m/>
    <m/>
    <m/>
    <m/>
    <m/>
    <m/>
    <m/>
    <m/>
    <m/>
    <m/>
    <m/>
    <m/>
    <m/>
    <n v="0"/>
  </r>
  <r>
    <s v="2021/2579"/>
    <s v="PNA"/>
    <d v="2021-09-10T00:00:00"/>
    <d v="2024-09-10T00:00:00"/>
    <s v="Beechwood Court Station Avenue Walton-On-Thames KT12 1LT"/>
    <x v="1"/>
    <n v="10"/>
    <n v="10"/>
    <m/>
    <m/>
    <n v="10"/>
    <m/>
    <m/>
    <m/>
    <m/>
    <m/>
    <m/>
    <m/>
    <m/>
    <m/>
    <m/>
    <m/>
    <m/>
    <m/>
    <m/>
    <m/>
    <n v="10"/>
  </r>
  <r>
    <s v="2021/2591"/>
    <s v="PNO"/>
    <d v="2021-09-10T00:00:00"/>
    <d v="2024-09-10T00:00:00"/>
    <s v="Walton Lodge Bridge Street Walton-On-Thames KT12 1BT"/>
    <x v="1"/>
    <n v="20"/>
    <n v="20"/>
    <m/>
    <m/>
    <m/>
    <m/>
    <m/>
    <n v="20"/>
    <m/>
    <m/>
    <m/>
    <m/>
    <m/>
    <m/>
    <m/>
    <m/>
    <m/>
    <m/>
    <m/>
    <m/>
    <n v="20"/>
  </r>
  <r>
    <s v="2021/2625"/>
    <s v="PNO"/>
    <d v="2021-09-29T00:00:00"/>
    <d v="2024-09-29T00:00:00"/>
    <s v="Idis House Churchfield Road Weybridge KT13 8DB"/>
    <x v="2"/>
    <n v="24"/>
    <n v="24"/>
    <m/>
    <m/>
    <m/>
    <m/>
    <m/>
    <m/>
    <m/>
    <m/>
    <m/>
    <m/>
    <m/>
    <m/>
    <m/>
    <m/>
    <m/>
    <m/>
    <m/>
    <m/>
    <n v="0"/>
  </r>
  <r>
    <s v="2021/1950"/>
    <s v="PNO"/>
    <d v="2021-10-07T00:00:00"/>
    <d v="2024-10-07T00:00:00"/>
    <s v="Building C 207 Brooklands Road Elder House Weybridge KT13 0RH"/>
    <x v="2"/>
    <n v="20"/>
    <n v="20"/>
    <m/>
    <m/>
    <m/>
    <m/>
    <m/>
    <n v="20"/>
    <m/>
    <m/>
    <m/>
    <m/>
    <m/>
    <m/>
    <m/>
    <m/>
    <m/>
    <m/>
    <m/>
    <m/>
    <n v="20"/>
  </r>
  <r>
    <s v="2021/2807"/>
    <s v="PNO"/>
    <d v="2021-10-15T00:00:00"/>
    <d v="2024-10-15T00:00:00"/>
    <s v="241 Brooklands Road Weybridge KT13 0RH- Building D"/>
    <x v="2"/>
    <n v="32"/>
    <n v="32"/>
    <m/>
    <m/>
    <m/>
    <m/>
    <m/>
    <n v="32"/>
    <m/>
    <m/>
    <m/>
    <m/>
    <m/>
    <m/>
    <m/>
    <m/>
    <m/>
    <m/>
    <m/>
    <m/>
    <n v="32"/>
  </r>
  <r>
    <s v="2021/2808"/>
    <s v="PNO"/>
    <d v="2021-10-15T00:00:00"/>
    <d v="2024-10-15T00:00:00"/>
    <s v="243 Brooklands Road Weybridge KT13 0RH- Building E"/>
    <x v="2"/>
    <n v="17"/>
    <n v="17"/>
    <m/>
    <m/>
    <m/>
    <m/>
    <m/>
    <n v="17"/>
    <m/>
    <m/>
    <m/>
    <m/>
    <m/>
    <m/>
    <m/>
    <m/>
    <m/>
    <m/>
    <m/>
    <m/>
    <n v="17"/>
  </r>
  <r>
    <s v="2019/1813"/>
    <s v="Full"/>
    <d v="2021-10-18T00:00:00"/>
    <d v="2024-10-18T00:00:00"/>
    <s v="The Royal Cambridge Home, 82-84 Hurst Road East Molesey KT8 9AH (C3)"/>
    <x v="3"/>
    <n v="60"/>
    <n v="60"/>
    <m/>
    <m/>
    <m/>
    <n v="20"/>
    <n v="20"/>
    <n v="20"/>
    <m/>
    <m/>
    <m/>
    <m/>
    <m/>
    <m/>
    <m/>
    <m/>
    <m/>
    <m/>
    <m/>
    <m/>
    <n v="60"/>
  </r>
  <r>
    <s v="2021/0092"/>
    <s v="Full"/>
    <d v="2022-01-05T00:00:00"/>
    <d v="2025-01-05T00:00:00"/>
    <s v="7 Ashley Road Walton-on-Thames KT12 1HY"/>
    <x v="1"/>
    <n v="18"/>
    <n v="17"/>
    <m/>
    <m/>
    <n v="17"/>
    <m/>
    <m/>
    <m/>
    <m/>
    <m/>
    <m/>
    <m/>
    <m/>
    <m/>
    <m/>
    <m/>
    <m/>
    <m/>
    <m/>
    <m/>
    <n v="17"/>
  </r>
  <r>
    <s v="2021/2698"/>
    <s v="PNO"/>
    <d v="2022-04-14T00:00:00"/>
    <d v="2025-04-14T00:00:00"/>
    <s v="6 The Heights Weybridge Surrey KT13 0XP"/>
    <x v="2"/>
    <n v="21"/>
    <n v="21"/>
    <m/>
    <m/>
    <m/>
    <m/>
    <m/>
    <n v="21"/>
    <m/>
    <m/>
    <m/>
    <m/>
    <m/>
    <m/>
    <m/>
    <m/>
    <m/>
    <m/>
    <m/>
    <m/>
    <n v="21"/>
  </r>
  <r>
    <s v="2022/1231"/>
    <s v="PAM"/>
    <d v="2022-07-01T00:00:00"/>
    <d v="2025-07-01T00:00:00"/>
    <s v="23-27 High Street Cobham Surrey KT11 3DH"/>
    <x v="0"/>
    <n v="10"/>
    <n v="10"/>
    <s v="C3"/>
    <m/>
    <m/>
    <n v="10"/>
    <m/>
    <m/>
    <m/>
    <m/>
    <m/>
    <m/>
    <m/>
    <m/>
    <m/>
    <m/>
    <m/>
    <m/>
    <m/>
    <m/>
    <n v="10"/>
  </r>
  <r>
    <s v="2021/1791"/>
    <s v="FUL"/>
    <d v="2022-05-31T00:00:00"/>
    <d v="2025-05-31T00:00:00"/>
    <s v="45 More Lane Esher Surrey KT10 8AP"/>
    <x v="4"/>
    <n v="25"/>
    <n v="25"/>
    <s v="C3"/>
    <m/>
    <n v="25"/>
    <m/>
    <m/>
    <m/>
    <m/>
    <m/>
    <m/>
    <m/>
    <m/>
    <m/>
    <m/>
    <m/>
    <m/>
    <m/>
    <m/>
    <m/>
    <n v="25"/>
  </r>
  <r>
    <s v="2018/3810"/>
    <s v="FUL"/>
    <d v="2022-07-19T00:00:00"/>
    <d v="2025-07-19T00:00:00"/>
    <s v="Jolly Boatman and Hampton Court Station Redevelopment Area Hampton Court Way East Molesey KT8 9AE"/>
    <x v="3"/>
    <n v="97"/>
    <n v="97"/>
    <m/>
    <m/>
    <m/>
    <m/>
    <m/>
    <m/>
    <m/>
    <m/>
    <m/>
    <m/>
    <m/>
    <m/>
    <m/>
    <m/>
    <m/>
    <m/>
    <m/>
    <m/>
    <n v="0"/>
  </r>
  <r>
    <s v="2023/0714"/>
    <s v="PAM"/>
    <d v="2023-05-02T00:00:00"/>
    <d v="2026-05-02T00:00:00"/>
    <s v="Building B 205 St Georges Business Park Brooklands Road Weybridge Surrey KT13 0BG"/>
    <x v="2"/>
    <n v="16"/>
    <n v="16"/>
    <s v="C3"/>
    <m/>
    <m/>
    <m/>
    <m/>
    <n v="16"/>
    <m/>
    <m/>
    <m/>
    <m/>
    <m/>
    <m/>
    <m/>
    <m/>
    <m/>
    <m/>
    <m/>
    <m/>
    <n v="16"/>
  </r>
  <r>
    <s v="2021/1192"/>
    <s v="Full"/>
    <d v="2021-10-21T00:00:00"/>
    <d v="2024-10-21T00:00:00"/>
    <s v="Britannia House Pool Road West Molesey Surrey KT8 2AB"/>
    <x v="3"/>
    <n v="87"/>
    <n v="87"/>
    <s v="C3"/>
    <m/>
    <m/>
    <m/>
    <m/>
    <m/>
    <m/>
    <m/>
    <m/>
    <m/>
    <m/>
    <m/>
    <m/>
    <m/>
    <m/>
    <m/>
    <m/>
    <m/>
    <n v="0"/>
  </r>
  <r>
    <s v="2022/2746"/>
    <s v="Full"/>
    <d v="2023-07-01T00:00:00"/>
    <d v="2026-07-01T00:00:00"/>
    <s v="Members Hill, Brooklands Road"/>
    <x v="2"/>
    <n v="176"/>
    <n v="176"/>
    <s v="C2"/>
    <m/>
    <m/>
    <m/>
    <m/>
    <n v="49"/>
    <n v="49"/>
    <n v="49"/>
    <n v="29"/>
    <m/>
    <m/>
    <m/>
    <m/>
    <m/>
    <m/>
    <m/>
    <m/>
    <m/>
    <n v="176"/>
  </r>
  <r>
    <s v="2023/3355"/>
    <s v="PA"/>
    <d v="2024-01-17T00:00:00"/>
    <d v="2027-01-17T00:00:00"/>
    <s v="Unit 1 A C Court High Street Thames Ditton Surrey KT7 0SR"/>
    <x v="5"/>
    <n v="12"/>
    <n v="12"/>
    <s v="C3"/>
    <m/>
    <m/>
    <m/>
    <n v="12"/>
    <m/>
    <m/>
    <m/>
    <m/>
    <m/>
    <m/>
    <m/>
    <m/>
    <m/>
    <m/>
    <m/>
    <m/>
    <m/>
    <n v="12"/>
  </r>
  <r>
    <s v="2023/0798"/>
    <s v="Full"/>
    <d v="2024-03-22T00:00:00"/>
    <d v="2027-03-22T00:00:00"/>
    <s v="Crown House Church Road Claygate Esher Surrey KT10 0BF"/>
    <x v="4"/>
    <n v="14"/>
    <n v="14"/>
    <s v="C3"/>
    <m/>
    <m/>
    <m/>
    <n v="14"/>
    <m/>
    <m/>
    <m/>
    <m/>
    <m/>
    <m/>
    <m/>
    <m/>
    <m/>
    <m/>
    <m/>
    <m/>
    <m/>
    <n v="14"/>
  </r>
  <r>
    <s v="2021/0744"/>
    <s v="Full"/>
    <d v="2021-08-23T00:00:00"/>
    <d v="2024-08-23T00:00:00"/>
    <s v="Childs Play Centre Manor Road Walton-On-Thames KT12 2PH"/>
    <x v="1"/>
    <n v="19"/>
    <n v="19"/>
    <s v="C3"/>
    <m/>
    <m/>
    <m/>
    <m/>
    <m/>
    <m/>
    <m/>
    <m/>
    <m/>
    <m/>
    <m/>
    <m/>
    <m/>
    <m/>
    <m/>
    <m/>
    <m/>
    <n v="0"/>
  </r>
  <r>
    <s v="2022/1680"/>
    <s v="Full"/>
    <d v="2024-02-09T00:00:00"/>
    <d v="2027-02-09T00:00:00"/>
    <s v="9-21a High Street Walton-On-Thames Surrey KT12 1DG"/>
    <x v="1"/>
    <n v="61"/>
    <n v="61"/>
    <s v="C3"/>
    <m/>
    <m/>
    <m/>
    <m/>
    <n v="20"/>
    <n v="21"/>
    <n v="20"/>
    <m/>
    <m/>
    <m/>
    <m/>
    <m/>
    <m/>
    <m/>
    <m/>
    <m/>
    <m/>
    <n v="61"/>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s v="2023/1359"/>
    <s v="Resolution to Grant"/>
    <d v="2023-12-05T00:00:00"/>
    <s v="Brooklands College, Heath Road, Weybridge, KT13 8TT"/>
    <x v="0"/>
    <n v="320"/>
    <n v="320"/>
    <s v="C3"/>
    <m/>
    <m/>
    <n v="27"/>
    <n v="160"/>
    <n v="48"/>
    <n v="71"/>
    <n v="14"/>
    <m/>
    <m/>
    <m/>
    <m/>
    <m/>
    <m/>
    <m/>
    <m/>
    <m/>
    <m/>
    <n v="320"/>
  </r>
  <r>
    <s v="2022/1272"/>
    <s v="Resolution to Grant"/>
    <d v="2024-03-12T00:00:00"/>
    <s v="Abbey House Wellington Way Weybridge KT13 0TT"/>
    <x v="0"/>
    <n v="106"/>
    <n v="106"/>
    <s v="C3"/>
    <m/>
    <m/>
    <m/>
    <m/>
    <n v="49"/>
    <n v="49"/>
    <n v="8"/>
    <m/>
    <m/>
    <m/>
    <m/>
    <m/>
    <m/>
    <m/>
    <m/>
    <m/>
    <m/>
    <n v="106"/>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9">
  <r>
    <s v="CL1"/>
    <s v="Torrington Lodge Car Park, Hare Lane, Claygate "/>
    <x v="0"/>
    <n v="8"/>
    <m/>
    <m/>
    <m/>
    <m/>
    <m/>
    <m/>
    <n v="8"/>
    <m/>
    <m/>
    <m/>
    <m/>
    <m/>
    <m/>
    <m/>
    <m/>
    <m/>
    <m/>
    <n v="8"/>
  </r>
  <r>
    <s v="CL2"/>
    <s v="Garages to the rear of Foxwarren, Claygate"/>
    <x v="0"/>
    <n v="0"/>
    <m/>
    <m/>
    <m/>
    <m/>
    <m/>
    <m/>
    <m/>
    <m/>
    <m/>
    <m/>
    <m/>
    <m/>
    <m/>
    <m/>
    <m/>
    <m/>
    <m/>
    <n v="0"/>
  </r>
  <r>
    <s v="CL3"/>
    <s v="Garages to the rear of Holroyd Road, Claygate"/>
    <x v="0"/>
    <n v="0"/>
    <m/>
    <m/>
    <m/>
    <m/>
    <m/>
    <m/>
    <m/>
    <m/>
    <m/>
    <m/>
    <m/>
    <m/>
    <m/>
    <m/>
    <m/>
    <m/>
    <m/>
    <n v="0"/>
  </r>
  <r>
    <s v="CL4"/>
    <s v="Hare Lane Car Park, Hare Lane, Claygate"/>
    <x v="0"/>
    <n v="0"/>
    <m/>
    <m/>
    <m/>
    <m/>
    <m/>
    <m/>
    <m/>
    <m/>
    <m/>
    <m/>
    <m/>
    <m/>
    <m/>
    <m/>
    <m/>
    <m/>
    <m/>
    <n v="0"/>
  </r>
  <r>
    <s v="CL5"/>
    <s v="Claygate Centre, Elm Road, Claygate, KT10 0EH"/>
    <x v="0"/>
    <n v="14"/>
    <m/>
    <m/>
    <m/>
    <m/>
    <m/>
    <m/>
    <m/>
    <m/>
    <m/>
    <m/>
    <m/>
    <m/>
    <m/>
    <m/>
    <m/>
    <n v="14"/>
    <m/>
    <n v="14"/>
  </r>
  <r>
    <s v="CL6"/>
    <s v="Crown House, Church Road, Claygate, KT10 0BF"/>
    <x v="0"/>
    <n v="0"/>
    <m/>
    <m/>
    <m/>
    <m/>
    <m/>
    <m/>
    <m/>
    <m/>
    <m/>
    <m/>
    <m/>
    <m/>
    <m/>
    <m/>
    <m/>
    <m/>
    <m/>
    <n v="0"/>
  </r>
  <r>
    <s v="CL7"/>
    <s v="Claygate Station Car Park, The Parade"/>
    <x v="0"/>
    <n v="0"/>
    <m/>
    <m/>
    <m/>
    <m/>
    <m/>
    <m/>
    <m/>
    <m/>
    <m/>
    <m/>
    <m/>
    <m/>
    <m/>
    <m/>
    <m/>
    <m/>
    <m/>
    <n v="0"/>
  </r>
  <r>
    <s v="COS1"/>
    <s v="Cedar House, Mill Road, Cobham, KT11 3AL"/>
    <x v="1"/>
    <n v="0"/>
    <m/>
    <m/>
    <m/>
    <m/>
    <m/>
    <m/>
    <m/>
    <m/>
    <m/>
    <m/>
    <m/>
    <m/>
    <m/>
    <m/>
    <m/>
    <m/>
    <m/>
    <n v="0"/>
  </r>
  <r>
    <s v="COS2"/>
    <s v="Cedar Road Car Park, Cedar Road, Cobham, KT11 2AA"/>
    <x v="1"/>
    <n v="5"/>
    <m/>
    <m/>
    <m/>
    <m/>
    <m/>
    <m/>
    <m/>
    <m/>
    <m/>
    <m/>
    <m/>
    <m/>
    <m/>
    <m/>
    <m/>
    <n v="5"/>
    <m/>
    <n v="5"/>
  </r>
  <r>
    <s v="COS3"/>
    <s v="Site B Garages at Wyndham Avenue, Cobham"/>
    <x v="1"/>
    <n v="0"/>
    <m/>
    <m/>
    <m/>
    <m/>
    <m/>
    <m/>
    <m/>
    <m/>
    <m/>
    <m/>
    <m/>
    <m/>
    <m/>
    <m/>
    <m/>
    <m/>
    <m/>
    <n v="0"/>
  </r>
  <r>
    <s v="COS4"/>
    <s v="Garages to the rear of 6-24 Lockhart Road, Cobham"/>
    <x v="1"/>
    <n v="0"/>
    <m/>
    <m/>
    <m/>
    <m/>
    <m/>
    <m/>
    <m/>
    <m/>
    <m/>
    <m/>
    <m/>
    <m/>
    <m/>
    <m/>
    <m/>
    <m/>
    <m/>
    <n v="0"/>
  </r>
  <r>
    <s v="COS5"/>
    <s v="Garages at Waverley Road, Oxshott"/>
    <x v="1"/>
    <n v="0"/>
    <m/>
    <m/>
    <m/>
    <m/>
    <m/>
    <m/>
    <m/>
    <m/>
    <m/>
    <m/>
    <m/>
    <m/>
    <m/>
    <m/>
    <m/>
    <m/>
    <m/>
    <n v="0"/>
  </r>
  <r>
    <s v="COS6"/>
    <s v="40 Fairmile Lane, Cobham, KT11 2DQ"/>
    <x v="1"/>
    <n v="13"/>
    <m/>
    <m/>
    <m/>
    <m/>
    <m/>
    <m/>
    <m/>
    <m/>
    <m/>
    <m/>
    <n v="13"/>
    <m/>
    <m/>
    <m/>
    <m/>
    <m/>
    <m/>
    <n v="13"/>
  </r>
  <r>
    <s v="COS7"/>
    <s v="4 Fernhill, Oxshott, KT22 0JH"/>
    <x v="1"/>
    <n v="0"/>
    <m/>
    <m/>
    <m/>
    <m/>
    <m/>
    <m/>
    <m/>
    <m/>
    <m/>
    <m/>
    <m/>
    <m/>
    <m/>
    <m/>
    <m/>
    <m/>
    <m/>
    <n v="0"/>
  </r>
  <r>
    <s v="COS8"/>
    <s v="52 Fairmile Lane, Cobham, KT11 2DF"/>
    <x v="1"/>
    <n v="0"/>
    <m/>
    <m/>
    <m/>
    <m/>
    <m/>
    <m/>
    <m/>
    <m/>
    <m/>
    <m/>
    <m/>
    <m/>
    <m/>
    <m/>
    <m/>
    <m/>
    <m/>
    <n v="0"/>
  </r>
  <r>
    <s v="COS9"/>
    <s v="Pineview, Fairmile Park Road, Cobham, Kt11 2PG"/>
    <x v="1"/>
    <n v="0"/>
    <m/>
    <m/>
    <m/>
    <m/>
    <m/>
    <m/>
    <m/>
    <m/>
    <m/>
    <m/>
    <m/>
    <m/>
    <m/>
    <m/>
    <m/>
    <m/>
    <m/>
    <n v="0"/>
  </r>
  <r>
    <s v="COS10"/>
    <s v="Garage block, Middleton Road, Downside"/>
    <x v="1"/>
    <n v="0"/>
    <m/>
    <m/>
    <m/>
    <m/>
    <m/>
    <m/>
    <m/>
    <m/>
    <m/>
    <m/>
    <m/>
    <m/>
    <m/>
    <m/>
    <m/>
    <m/>
    <m/>
    <n v="0"/>
  </r>
  <r>
    <s v="COS11"/>
    <s v="Garages at Bennett Close, Cobham"/>
    <x v="1"/>
    <n v="0"/>
    <m/>
    <m/>
    <m/>
    <m/>
    <m/>
    <m/>
    <m/>
    <m/>
    <m/>
    <m/>
    <m/>
    <m/>
    <m/>
    <m/>
    <m/>
    <m/>
    <m/>
    <n v="0"/>
  </r>
  <r>
    <s v="COS12"/>
    <s v="Glenelm and 160 Anyard Roads, Conham, KT11 2LH"/>
    <x v="1"/>
    <n v="26"/>
    <m/>
    <m/>
    <m/>
    <n v="26"/>
    <m/>
    <m/>
    <m/>
    <m/>
    <m/>
    <m/>
    <m/>
    <m/>
    <m/>
    <m/>
    <m/>
    <m/>
    <m/>
    <n v="26"/>
  </r>
  <r>
    <s v="COS13"/>
    <s v="1 Goldrings Road, Oxshott, Leatherhead, KT22 0QP"/>
    <x v="1"/>
    <n v="9"/>
    <m/>
    <m/>
    <m/>
    <m/>
    <m/>
    <m/>
    <m/>
    <m/>
    <m/>
    <m/>
    <n v="9"/>
    <m/>
    <m/>
    <m/>
    <m/>
    <m/>
    <m/>
    <n v="9"/>
  </r>
  <r>
    <s v="COS14"/>
    <s v="Cobham Centre for the Community, Lushington Drive, Cobham, KT11 2LU"/>
    <x v="1"/>
    <n v="37"/>
    <m/>
    <m/>
    <m/>
    <m/>
    <m/>
    <m/>
    <m/>
    <m/>
    <m/>
    <m/>
    <m/>
    <m/>
    <m/>
    <m/>
    <m/>
    <n v="15"/>
    <n v="22"/>
    <n v="37"/>
  </r>
  <r>
    <s v="COS15"/>
    <s v="87 Portsmouth Road, Cobham, KT11 1JH"/>
    <x v="1"/>
    <n v="0"/>
    <m/>
    <m/>
    <m/>
    <m/>
    <m/>
    <m/>
    <m/>
    <m/>
    <m/>
    <m/>
    <m/>
    <m/>
    <m/>
    <m/>
    <m/>
    <m/>
    <m/>
    <n v="0"/>
  </r>
  <r>
    <s v="COS16"/>
    <s v="Cobham Health Centre and Garages off Tartar Road"/>
    <x v="1"/>
    <n v="0"/>
    <m/>
    <m/>
    <m/>
    <m/>
    <m/>
    <m/>
    <m/>
    <m/>
    <m/>
    <m/>
    <m/>
    <m/>
    <m/>
    <m/>
    <m/>
    <m/>
    <m/>
    <n v="0"/>
  </r>
  <r>
    <s v="COS17"/>
    <s v="Selden Cottage and Ronmar, Leatherhead Road, KT22 0EX"/>
    <x v="1"/>
    <n v="0"/>
    <m/>
    <m/>
    <m/>
    <m/>
    <m/>
    <m/>
    <m/>
    <m/>
    <m/>
    <m/>
    <m/>
    <m/>
    <m/>
    <m/>
    <m/>
    <m/>
    <m/>
    <n v="0"/>
  </r>
  <r>
    <s v="COS18"/>
    <s v="73 Between Streets, Cobham, KT11 1AA"/>
    <x v="1"/>
    <n v="0"/>
    <m/>
    <m/>
    <m/>
    <m/>
    <m/>
    <m/>
    <m/>
    <m/>
    <m/>
    <m/>
    <m/>
    <m/>
    <m/>
    <m/>
    <m/>
    <m/>
    <m/>
    <n v="0"/>
  </r>
  <r>
    <s v="COS19"/>
    <s v="St Andrew's Church, Oakshade Road, Oxshott, KT22 0LE"/>
    <x v="1"/>
    <n v="0"/>
    <m/>
    <m/>
    <m/>
    <m/>
    <m/>
    <m/>
    <m/>
    <m/>
    <m/>
    <m/>
    <m/>
    <m/>
    <m/>
    <m/>
    <m/>
    <m/>
    <m/>
    <n v="0"/>
  </r>
  <r>
    <s v="COS20"/>
    <s v="Ambleside, 3 The Spinney, Queens Drive, KT22 0PL"/>
    <x v="1"/>
    <n v="0"/>
    <m/>
    <m/>
    <m/>
    <m/>
    <m/>
    <m/>
    <m/>
    <m/>
    <m/>
    <m/>
    <m/>
    <m/>
    <m/>
    <m/>
    <m/>
    <m/>
    <m/>
    <n v="0"/>
  </r>
  <r>
    <s v="COS21"/>
    <s v="Coveham House, Downside Bridge Road and The Royal British Legion, Hollyhedge Road, Cobham"/>
    <x v="1"/>
    <n v="0"/>
    <m/>
    <m/>
    <m/>
    <m/>
    <m/>
    <m/>
    <m/>
    <m/>
    <m/>
    <m/>
    <m/>
    <m/>
    <m/>
    <m/>
    <m/>
    <m/>
    <m/>
    <n v="0"/>
  </r>
  <r>
    <s v="COS22"/>
    <s v="Shell Fairmile, 270 Portsmouth Road, Cobham KT11 1HU"/>
    <x v="1"/>
    <n v="0"/>
    <m/>
    <m/>
    <m/>
    <m/>
    <m/>
    <m/>
    <m/>
    <m/>
    <m/>
    <m/>
    <m/>
    <m/>
    <m/>
    <m/>
    <m/>
    <m/>
    <m/>
    <n v="0"/>
  </r>
  <r>
    <s v="COS23"/>
    <s v="68 Between Streets and 7-11 White Lion Gate, Cobham"/>
    <x v="1"/>
    <n v="0"/>
    <m/>
    <m/>
    <m/>
    <m/>
    <m/>
    <m/>
    <m/>
    <m/>
    <m/>
    <m/>
    <m/>
    <m/>
    <m/>
    <m/>
    <m/>
    <m/>
    <m/>
    <n v="0"/>
  </r>
  <r>
    <s v="COS24"/>
    <s v="Above Waitrose, 16-18 Between Streets, Cobham KT11 1AF"/>
    <x v="1"/>
    <n v="20"/>
    <m/>
    <m/>
    <m/>
    <m/>
    <m/>
    <m/>
    <m/>
    <m/>
    <m/>
    <n v="20"/>
    <m/>
    <m/>
    <m/>
    <m/>
    <m/>
    <m/>
    <m/>
    <n v="20"/>
  </r>
  <r>
    <s v="COS25"/>
    <s v="Garages and parking to the rear of Cobham Gate, Cobham"/>
    <x v="1"/>
    <n v="0"/>
    <m/>
    <m/>
    <m/>
    <m/>
    <m/>
    <m/>
    <m/>
    <m/>
    <m/>
    <m/>
    <m/>
    <m/>
    <m/>
    <m/>
    <m/>
    <m/>
    <m/>
    <n v="0"/>
  </r>
  <r>
    <s v="COS26"/>
    <s v="Tiltwood Care Home, Hogshill Lane, Cobham, KT11 2AQ"/>
    <x v="1"/>
    <n v="24"/>
    <m/>
    <m/>
    <m/>
    <m/>
    <m/>
    <m/>
    <m/>
    <m/>
    <m/>
    <m/>
    <m/>
    <m/>
    <m/>
    <m/>
    <m/>
    <n v="24"/>
    <m/>
    <n v="24"/>
  </r>
  <r>
    <s v="COS27"/>
    <s v="Ford Garage, 97 Portsmouth Road, Cobham, KT11 1JJ"/>
    <x v="1"/>
    <n v="0"/>
    <m/>
    <m/>
    <m/>
    <m/>
    <m/>
    <m/>
    <m/>
    <m/>
    <m/>
    <m/>
    <m/>
    <m/>
    <m/>
    <m/>
    <m/>
    <m/>
    <m/>
    <n v="0"/>
  </r>
  <r>
    <s v="COS28"/>
    <s v="Premier Service Station, 101 Portsmouth Road, Cobham, KT11 1JN"/>
    <x v="1"/>
    <n v="0"/>
    <m/>
    <m/>
    <m/>
    <m/>
    <m/>
    <m/>
    <m/>
    <m/>
    <m/>
    <m/>
    <m/>
    <m/>
    <m/>
    <m/>
    <m/>
    <m/>
    <m/>
    <n v="0"/>
  </r>
  <r>
    <s v="COS29"/>
    <s v="Protech House, Copse Road, Cobham KT11 2TW"/>
    <x v="1"/>
    <n v="0"/>
    <m/>
    <m/>
    <m/>
    <m/>
    <m/>
    <m/>
    <m/>
    <m/>
    <m/>
    <m/>
    <m/>
    <m/>
    <m/>
    <m/>
    <m/>
    <m/>
    <m/>
    <n v="0"/>
  </r>
  <r>
    <s v="COS30"/>
    <s v="38 Copse Road, Cobham, KT11 2TW"/>
    <x v="1"/>
    <n v="0"/>
    <m/>
    <m/>
    <m/>
    <m/>
    <m/>
    <m/>
    <m/>
    <m/>
    <m/>
    <m/>
    <m/>
    <m/>
    <m/>
    <m/>
    <m/>
    <m/>
    <m/>
    <n v="0"/>
  </r>
  <r>
    <s v="COS31"/>
    <s v="20 Stoke Road, Cobham"/>
    <x v="1"/>
    <n v="8"/>
    <m/>
    <m/>
    <m/>
    <m/>
    <m/>
    <m/>
    <m/>
    <m/>
    <n v="8"/>
    <m/>
    <m/>
    <m/>
    <m/>
    <m/>
    <m/>
    <m/>
    <m/>
    <n v="8"/>
  </r>
  <r>
    <s v="COS32"/>
    <s v="Sainsbury's car park, Bridge Way, Cobham, KT11 1HW"/>
    <x v="1"/>
    <n v="0"/>
    <m/>
    <m/>
    <m/>
    <m/>
    <m/>
    <m/>
    <m/>
    <m/>
    <m/>
    <m/>
    <m/>
    <m/>
    <m/>
    <m/>
    <m/>
    <m/>
    <m/>
    <n v="0"/>
  </r>
  <r>
    <s v="COS33"/>
    <s v="BMW Cobham, 18-22 Portsmouth Road, Cobham"/>
    <x v="1"/>
    <n v="0"/>
    <m/>
    <m/>
    <m/>
    <m/>
    <m/>
    <m/>
    <m/>
    <m/>
    <m/>
    <m/>
    <m/>
    <m/>
    <m/>
    <m/>
    <m/>
    <m/>
    <m/>
    <n v="0"/>
  </r>
  <r>
    <s v="COS34"/>
    <s v="Oxshott Medical Practice and Village Centre Hall, Holtwood Road"/>
    <x v="1"/>
    <n v="0"/>
    <m/>
    <m/>
    <m/>
    <m/>
    <m/>
    <m/>
    <m/>
    <m/>
    <m/>
    <m/>
    <m/>
    <m/>
    <m/>
    <m/>
    <m/>
    <m/>
    <m/>
    <n v="0"/>
  </r>
  <r>
    <s v="COS35"/>
    <s v="78 Portsmouth Road, Cobham"/>
    <x v="1"/>
    <n v="0"/>
    <m/>
    <m/>
    <m/>
    <m/>
    <m/>
    <m/>
    <m/>
    <m/>
    <m/>
    <m/>
    <m/>
    <m/>
    <m/>
    <m/>
    <m/>
    <m/>
    <m/>
    <n v="0"/>
  </r>
  <r>
    <s v="D1"/>
    <s v="Brook House, Portsmouth Road, Thames Ditton, KT7 0EG"/>
    <x v="2"/>
    <n v="30"/>
    <m/>
    <m/>
    <m/>
    <m/>
    <m/>
    <m/>
    <m/>
    <m/>
    <m/>
    <m/>
    <n v="15"/>
    <n v="15"/>
    <m/>
    <m/>
    <m/>
    <m/>
    <m/>
    <n v="30"/>
  </r>
  <r>
    <s v="D2"/>
    <s v="Car Park south of Southbank, Thorkhill Road, Thames Ditton"/>
    <x v="2"/>
    <n v="7"/>
    <m/>
    <m/>
    <m/>
    <m/>
    <m/>
    <m/>
    <n v="10"/>
    <m/>
    <m/>
    <m/>
    <m/>
    <m/>
    <m/>
    <m/>
    <m/>
    <m/>
    <m/>
    <n v="10"/>
  </r>
  <r>
    <s v="D3"/>
    <s v="4-6 Manor Road South and 4 Greenways, Hinchley Wood"/>
    <x v="2"/>
    <n v="0"/>
    <m/>
    <m/>
    <m/>
    <m/>
    <m/>
    <m/>
    <m/>
    <m/>
    <m/>
    <m/>
    <m/>
    <m/>
    <m/>
    <m/>
    <m/>
    <m/>
    <m/>
    <n v="0"/>
  </r>
  <r>
    <s v="D4"/>
    <s v="Land to the rear of 5 Hinchley Way, Esher, KT10 0BD"/>
    <x v="2"/>
    <n v="0"/>
    <m/>
    <m/>
    <m/>
    <m/>
    <m/>
    <m/>
    <m/>
    <m/>
    <m/>
    <m/>
    <m/>
    <m/>
    <m/>
    <m/>
    <m/>
    <m/>
    <m/>
    <n v="0"/>
  </r>
  <r>
    <s v="D5"/>
    <s v="89-90 Woodfield Road, Thames Ditton, KT7 0DS"/>
    <x v="2"/>
    <n v="0"/>
    <m/>
    <m/>
    <m/>
    <m/>
    <m/>
    <m/>
    <m/>
    <m/>
    <m/>
    <m/>
    <m/>
    <m/>
    <m/>
    <m/>
    <m/>
    <m/>
    <m/>
    <n v="0"/>
  </r>
  <r>
    <s v="D6"/>
    <s v="Sundial House, The Molesey Venture, Orchard Lane, East Molesey, KT8 0BN"/>
    <x v="2"/>
    <n v="56"/>
    <m/>
    <m/>
    <m/>
    <m/>
    <n v="18"/>
    <n v="20"/>
    <m/>
    <m/>
    <m/>
    <m/>
    <m/>
    <m/>
    <m/>
    <m/>
    <m/>
    <m/>
    <m/>
    <n v="38"/>
  </r>
  <r>
    <s v="D7"/>
    <s v="47 Portsmouth Road, Thames Ditton, KT7 0TA"/>
    <x v="2"/>
    <n v="0"/>
    <m/>
    <m/>
    <m/>
    <m/>
    <m/>
    <m/>
    <m/>
    <m/>
    <m/>
    <m/>
    <m/>
    <m/>
    <m/>
    <m/>
    <m/>
    <m/>
    <m/>
    <n v="0"/>
  </r>
  <r>
    <s v="D8"/>
    <s v="Torrington, 18-20 St Mary’s Road, Long Ditton"/>
    <x v="2"/>
    <n v="11"/>
    <m/>
    <m/>
    <m/>
    <n v="11"/>
    <m/>
    <m/>
    <m/>
    <m/>
    <m/>
    <m/>
    <m/>
    <m/>
    <m/>
    <m/>
    <m/>
    <m/>
    <m/>
    <n v="11"/>
  </r>
  <r>
    <s v="D9"/>
    <s v="Corner Cottage, Portsmouth Road, KT7 0TQ"/>
    <x v="2"/>
    <n v="5"/>
    <m/>
    <m/>
    <m/>
    <m/>
    <m/>
    <m/>
    <m/>
    <m/>
    <n v="5"/>
    <m/>
    <m/>
    <m/>
    <m/>
    <m/>
    <m/>
    <m/>
    <m/>
    <n v="5"/>
  </r>
  <r>
    <s v="D10"/>
    <s v="Bransby Lodge, St Leonard’s Road, Thames Ditton"/>
    <x v="2"/>
    <n v="5"/>
    <m/>
    <m/>
    <m/>
    <m/>
    <m/>
    <m/>
    <m/>
    <m/>
    <m/>
    <m/>
    <n v="5"/>
    <m/>
    <m/>
    <m/>
    <m/>
    <m/>
    <m/>
    <n v="5"/>
  </r>
  <r>
    <s v="D11"/>
    <s v="Garages to the rear of Blair Avenue, Weston Green"/>
    <x v="2"/>
    <n v="0"/>
    <m/>
    <m/>
    <m/>
    <m/>
    <m/>
    <m/>
    <m/>
    <m/>
    <m/>
    <m/>
    <m/>
    <m/>
    <m/>
    <m/>
    <m/>
    <m/>
    <m/>
    <n v="0"/>
  </r>
  <r>
    <s v="D12"/>
    <s v="Sandpiper, Newlands Avenue, Thames Ditton, KT7 0HF"/>
    <x v="2"/>
    <n v="0"/>
    <m/>
    <m/>
    <m/>
    <m/>
    <m/>
    <m/>
    <m/>
    <m/>
    <m/>
    <m/>
    <m/>
    <m/>
    <m/>
    <m/>
    <m/>
    <m/>
    <m/>
    <n v="0"/>
  </r>
  <r>
    <s v="D13"/>
    <s v="Thames Ditton Centre for the Community, Mercer Close, Thames Ditton, KT7 0BS"/>
    <x v="2"/>
    <n v="0"/>
    <m/>
    <m/>
    <m/>
    <m/>
    <m/>
    <m/>
    <m/>
    <m/>
    <m/>
    <m/>
    <m/>
    <m/>
    <m/>
    <m/>
    <m/>
    <m/>
    <m/>
    <n v="0"/>
  </r>
  <r>
    <s v="D14"/>
    <s v="British Legion, Betts Way, Long Ditton, KT6 5HT"/>
    <x v="2"/>
    <n v="0"/>
    <m/>
    <m/>
    <m/>
    <m/>
    <m/>
    <m/>
    <m/>
    <m/>
    <m/>
    <m/>
    <m/>
    <m/>
    <m/>
    <m/>
    <m/>
    <m/>
    <m/>
    <n v="0"/>
  </r>
  <r>
    <s v="D15"/>
    <s v="Flats 9-41 and Garages on Longmead Road, Thames Ditton, KT7 0JF"/>
    <x v="2"/>
    <n v="0"/>
    <m/>
    <m/>
    <m/>
    <m/>
    <m/>
    <m/>
    <m/>
    <m/>
    <m/>
    <m/>
    <m/>
    <m/>
    <m/>
    <m/>
    <m/>
    <m/>
    <m/>
    <n v="0"/>
  </r>
  <r>
    <s v="D16"/>
    <s v="Ashley Road Car Park, Thames Ditton"/>
    <x v="2"/>
    <n v="0"/>
    <m/>
    <m/>
    <m/>
    <m/>
    <m/>
    <m/>
    <m/>
    <m/>
    <m/>
    <m/>
    <m/>
    <m/>
    <m/>
    <m/>
    <m/>
    <m/>
    <m/>
    <n v="0"/>
  </r>
  <r>
    <s v="D17"/>
    <s v="Nuffield Health Club, Simpson Way, Long Ditton"/>
    <x v="2"/>
    <n v="0"/>
    <m/>
    <m/>
    <m/>
    <m/>
    <m/>
    <m/>
    <m/>
    <m/>
    <m/>
    <m/>
    <m/>
    <m/>
    <m/>
    <m/>
    <m/>
    <m/>
    <m/>
    <n v="0"/>
  </r>
  <r>
    <s v="D18"/>
    <s v="118-120 Bridge Road East Molesey KT8 9HW"/>
    <x v="2"/>
    <n v="0"/>
    <m/>
    <m/>
    <m/>
    <m/>
    <m/>
    <m/>
    <m/>
    <m/>
    <m/>
    <m/>
    <m/>
    <m/>
    <m/>
    <m/>
    <m/>
    <m/>
    <m/>
    <n v="0"/>
  </r>
  <r>
    <s v="D19"/>
    <s v="Industrial units at 67 Summer Road East Molesey KT8 9LX"/>
    <x v="2"/>
    <n v="0"/>
    <m/>
    <m/>
    <m/>
    <m/>
    <m/>
    <m/>
    <m/>
    <m/>
    <m/>
    <m/>
    <m/>
    <m/>
    <m/>
    <m/>
    <m/>
    <m/>
    <m/>
    <n v="0"/>
  </r>
  <r>
    <s v="D20"/>
    <s v="School Bungalow, Mercer Close, Thames Ditton, KT7 0BS"/>
    <x v="2"/>
    <n v="0"/>
    <m/>
    <m/>
    <m/>
    <m/>
    <m/>
    <m/>
    <m/>
    <m/>
    <m/>
    <m/>
    <m/>
    <m/>
    <m/>
    <m/>
    <m/>
    <m/>
    <m/>
    <n v="0"/>
  </r>
  <r>
    <s v="D21"/>
    <s v="Nuffield Health car park, Simpson Way, Long Ditton"/>
    <x v="2"/>
    <n v="0"/>
    <m/>
    <m/>
    <m/>
    <m/>
    <m/>
    <m/>
    <m/>
    <m/>
    <m/>
    <m/>
    <m/>
    <m/>
    <m/>
    <m/>
    <m/>
    <m/>
    <m/>
    <n v="0"/>
  </r>
  <r>
    <s v="D22"/>
    <s v="46 St Marys Road, Long Ditton, KT6 5EY"/>
    <x v="2"/>
    <n v="0"/>
    <m/>
    <m/>
    <m/>
    <m/>
    <m/>
    <m/>
    <m/>
    <m/>
    <m/>
    <m/>
    <m/>
    <m/>
    <m/>
    <m/>
    <m/>
    <m/>
    <m/>
    <n v="0"/>
  </r>
  <r>
    <s v="D23"/>
    <s v="Old Pauline Sports Ground Car Park"/>
    <x v="2"/>
    <n v="0"/>
    <m/>
    <m/>
    <m/>
    <m/>
    <m/>
    <m/>
    <m/>
    <m/>
    <m/>
    <m/>
    <m/>
    <m/>
    <m/>
    <m/>
    <m/>
    <m/>
    <m/>
    <n v="0"/>
  </r>
  <r>
    <s v="D24"/>
    <s v="Community centres at the junction of Mercer Close and Watts Road, Thames Ditton"/>
    <x v="2"/>
    <n v="0"/>
    <m/>
    <m/>
    <m/>
    <m/>
    <m/>
    <m/>
    <m/>
    <m/>
    <m/>
    <m/>
    <m/>
    <m/>
    <m/>
    <m/>
    <m/>
    <m/>
    <m/>
    <n v="0"/>
  </r>
  <r>
    <s v="D25"/>
    <s v="5A-6A Station Road, Esher, KT10 8DY"/>
    <x v="2"/>
    <n v="5"/>
    <m/>
    <m/>
    <m/>
    <m/>
    <m/>
    <m/>
    <m/>
    <m/>
    <n v="5"/>
    <m/>
    <m/>
    <m/>
    <m/>
    <m/>
    <m/>
    <m/>
    <m/>
    <n v="5"/>
  </r>
  <r>
    <s v="ESH1"/>
    <s v="Esher Place, 30 Esher Place Avenue, Esher, KT10 8PZ"/>
    <x v="3"/>
    <n v="0"/>
    <m/>
    <m/>
    <m/>
    <m/>
    <m/>
    <m/>
    <m/>
    <m/>
    <m/>
    <m/>
    <m/>
    <m/>
    <m/>
    <m/>
    <m/>
    <m/>
    <m/>
    <n v="0"/>
  </r>
  <r>
    <s v="ESH2"/>
    <s v="30 Copsem Lane, Esher, KT10 9HE"/>
    <x v="3"/>
    <n v="25"/>
    <m/>
    <m/>
    <m/>
    <m/>
    <m/>
    <n v="25"/>
    <m/>
    <m/>
    <m/>
    <m/>
    <m/>
    <m/>
    <m/>
    <m/>
    <m/>
    <m/>
    <m/>
    <n v="25"/>
  </r>
  <r>
    <s v="ESH3"/>
    <s v="1-5 Millbourne Lane, Esher, KT10 9DU"/>
    <x v="3"/>
    <n v="25"/>
    <m/>
    <m/>
    <m/>
    <m/>
    <m/>
    <m/>
    <m/>
    <m/>
    <m/>
    <m/>
    <m/>
    <m/>
    <m/>
    <m/>
    <n v="25"/>
    <m/>
    <m/>
    <n v="25"/>
  </r>
  <r>
    <s v="ESH4"/>
    <s v="Hanover Cottage 6 Claremont Lane Esher KT10 9DW"/>
    <x v="3"/>
    <n v="12"/>
    <m/>
    <m/>
    <m/>
    <m/>
    <m/>
    <m/>
    <m/>
    <m/>
    <m/>
    <m/>
    <m/>
    <m/>
    <m/>
    <n v="12"/>
    <m/>
    <m/>
    <m/>
    <n v="12"/>
  </r>
  <r>
    <s v="ESH5"/>
    <s v="35 New Road, Esher, KT10 9DW"/>
    <x v="3"/>
    <n v="0"/>
    <m/>
    <m/>
    <m/>
    <m/>
    <m/>
    <m/>
    <m/>
    <m/>
    <m/>
    <m/>
    <m/>
    <m/>
    <m/>
    <m/>
    <m/>
    <m/>
    <m/>
    <n v="0"/>
  </r>
  <r>
    <s v="ESH6"/>
    <s v="6 Bracondale and 43 Claremont Lane, KT10 9EN"/>
    <x v="3"/>
    <n v="0"/>
    <m/>
    <m/>
    <m/>
    <m/>
    <m/>
    <m/>
    <m/>
    <m/>
    <m/>
    <m/>
    <m/>
    <m/>
    <m/>
    <m/>
    <m/>
    <m/>
    <m/>
    <n v="0"/>
  </r>
  <r>
    <s v="ESH7"/>
    <s v="Willow House, Mayfair House and Amberhurst, Claremont Lane, Esher, KT10 9DW"/>
    <x v="3"/>
    <n v="0"/>
    <m/>
    <m/>
    <m/>
    <m/>
    <m/>
    <m/>
    <m/>
    <m/>
    <m/>
    <m/>
    <m/>
    <m/>
    <m/>
    <m/>
    <m/>
    <m/>
    <m/>
    <n v="0"/>
  </r>
  <r>
    <s v="ESH8"/>
    <s v="Highwaymans Cottage Car Park, Portsmouth Road, Esher"/>
    <x v="3"/>
    <n v="0"/>
    <m/>
    <m/>
    <m/>
    <m/>
    <m/>
    <m/>
    <m/>
    <m/>
    <m/>
    <m/>
    <m/>
    <m/>
    <m/>
    <m/>
    <m/>
    <m/>
    <m/>
    <n v="0"/>
  </r>
  <r>
    <s v="ESH9"/>
    <s v="Cafe Rouge, Portsmouth Road, Esher, KT10 9AD"/>
    <x v="3"/>
    <n v="20"/>
    <m/>
    <m/>
    <m/>
    <m/>
    <m/>
    <m/>
    <m/>
    <m/>
    <m/>
    <n v="20"/>
    <m/>
    <m/>
    <m/>
    <m/>
    <m/>
    <m/>
    <m/>
    <n v="20"/>
  </r>
  <r>
    <s v="ESH10"/>
    <s v="40 New Road, Esher, KT10 9NU"/>
    <x v="3"/>
    <n v="5"/>
    <m/>
    <m/>
    <m/>
    <m/>
    <m/>
    <n v="5"/>
    <m/>
    <m/>
    <m/>
    <m/>
    <m/>
    <m/>
    <m/>
    <m/>
    <m/>
    <m/>
    <m/>
    <n v="5"/>
  </r>
  <r>
    <s v="ESH11"/>
    <s v="45 More Lane, Esher, KT10 8AP"/>
    <x v="3"/>
    <n v="0"/>
    <m/>
    <m/>
    <m/>
    <m/>
    <m/>
    <m/>
    <m/>
    <m/>
    <m/>
    <m/>
    <m/>
    <m/>
    <m/>
    <m/>
    <m/>
    <m/>
    <m/>
    <n v="0"/>
  </r>
  <r>
    <s v="ESH12"/>
    <s v="Garages at Farm Road, Esher, KT10 8AX"/>
    <x v="3"/>
    <n v="0"/>
    <m/>
    <m/>
    <m/>
    <m/>
    <m/>
    <m/>
    <m/>
    <m/>
    <m/>
    <m/>
    <m/>
    <m/>
    <m/>
    <m/>
    <m/>
    <m/>
    <m/>
    <n v="0"/>
  </r>
  <r>
    <s v="ESH13"/>
    <s v="42 New Road Esher KT10 9NU"/>
    <x v="3"/>
    <n v="6"/>
    <m/>
    <m/>
    <m/>
    <m/>
    <m/>
    <m/>
    <n v="6"/>
    <m/>
    <m/>
    <m/>
    <m/>
    <m/>
    <m/>
    <m/>
    <m/>
    <m/>
    <m/>
    <n v="6"/>
  </r>
  <r>
    <s v="ESH14"/>
    <s v="Two Furlongs and Wren House, Portsmouth Road, Esher, KT10 9AA"/>
    <x v="3"/>
    <n v="0"/>
    <m/>
    <m/>
    <m/>
    <m/>
    <m/>
    <m/>
    <m/>
    <m/>
    <m/>
    <m/>
    <m/>
    <m/>
    <m/>
    <m/>
    <m/>
    <m/>
    <m/>
    <n v="0"/>
  </r>
  <r>
    <s v="ESH15"/>
    <s v="Unit A &amp; B Sandown Industrial Park, Esher, KT10 8BL"/>
    <x v="3"/>
    <n v="0"/>
    <m/>
    <m/>
    <m/>
    <m/>
    <m/>
    <m/>
    <m/>
    <m/>
    <m/>
    <m/>
    <m/>
    <m/>
    <m/>
    <m/>
    <m/>
    <m/>
    <m/>
    <n v="0"/>
  </r>
  <r>
    <s v="ESH16"/>
    <s v="River Mole Business Park, Mill Road, Esher, KT10 8BJ"/>
    <x v="3"/>
    <n v="200"/>
    <m/>
    <m/>
    <m/>
    <m/>
    <m/>
    <m/>
    <n v="49"/>
    <n v="49"/>
    <n v="49"/>
    <n v="49"/>
    <n v="4"/>
    <m/>
    <m/>
    <m/>
    <m/>
    <m/>
    <m/>
    <n v="200"/>
  </r>
  <r>
    <s v="ESH17"/>
    <s v="Units C and D, Sandown Industrial Park, Mill Road, Esher"/>
    <x v="3"/>
    <n v="60"/>
    <m/>
    <m/>
    <m/>
    <m/>
    <m/>
    <m/>
    <n v="20"/>
    <n v="20"/>
    <n v="20"/>
    <m/>
    <m/>
    <m/>
    <m/>
    <m/>
    <m/>
    <m/>
    <m/>
    <n v="60"/>
  </r>
  <r>
    <s v="ESH18"/>
    <s v="Windsor House 34-40 High Street"/>
    <x v="3"/>
    <n v="8"/>
    <m/>
    <m/>
    <m/>
    <m/>
    <m/>
    <m/>
    <m/>
    <m/>
    <n v="8"/>
    <m/>
    <m/>
    <m/>
    <m/>
    <m/>
    <m/>
    <m/>
    <m/>
    <n v="8"/>
  </r>
  <r>
    <s v="ESH19"/>
    <s v="Hawkshill Place Portsmouth Road Esher KT10 9HY"/>
    <x v="3"/>
    <n v="0"/>
    <m/>
    <m/>
    <m/>
    <m/>
    <m/>
    <m/>
    <m/>
    <m/>
    <m/>
    <m/>
    <m/>
    <m/>
    <m/>
    <m/>
    <m/>
    <m/>
    <m/>
    <n v="0"/>
  </r>
  <r>
    <s v="ESH20"/>
    <s v="81 High Street, Esher, KT10 9QA"/>
    <x v="3"/>
    <n v="0"/>
    <m/>
    <m/>
    <m/>
    <m/>
    <m/>
    <m/>
    <m/>
    <m/>
    <m/>
    <m/>
    <m/>
    <m/>
    <m/>
    <m/>
    <m/>
    <m/>
    <m/>
    <n v="0"/>
  </r>
  <r>
    <s v="ESH21"/>
    <s v="Esher Library and land adjoining, Church Street, Esher, KT10 9NS"/>
    <x v="3"/>
    <n v="15"/>
    <m/>
    <m/>
    <m/>
    <m/>
    <m/>
    <m/>
    <m/>
    <m/>
    <m/>
    <n v="15"/>
    <m/>
    <m/>
    <m/>
    <m/>
    <m/>
    <m/>
    <m/>
    <n v="15"/>
  </r>
  <r>
    <s v="ESH22"/>
    <s v="15 Clare Hill Esher KT10 9NB"/>
    <x v="3"/>
    <n v="0"/>
    <m/>
    <m/>
    <m/>
    <m/>
    <m/>
    <m/>
    <m/>
    <m/>
    <m/>
    <m/>
    <m/>
    <m/>
    <m/>
    <m/>
    <m/>
    <m/>
    <m/>
    <n v="0"/>
  </r>
  <r>
    <s v="ESH23"/>
    <s v="St Andrews and Hillbrow House, Portsmouth Road, Esher, KT10 9SA"/>
    <x v="3"/>
    <n v="0"/>
    <m/>
    <m/>
    <m/>
    <m/>
    <m/>
    <m/>
    <m/>
    <m/>
    <m/>
    <m/>
    <m/>
    <m/>
    <m/>
    <m/>
    <m/>
    <m/>
    <m/>
    <n v="0"/>
  </r>
  <r>
    <s v="ESH24"/>
    <s v="Civic Centre, High Street, Esher"/>
    <x v="3"/>
    <n v="400"/>
    <m/>
    <m/>
    <m/>
    <m/>
    <m/>
    <m/>
    <m/>
    <m/>
    <n v="8"/>
    <n v="49"/>
    <n v="49"/>
    <n v="49"/>
    <n v="49"/>
    <n v="49"/>
    <n v="49"/>
    <n v="49"/>
    <n v="49"/>
    <n v="400"/>
  </r>
  <r>
    <s v="H1"/>
    <s v="63 Queens Road, Hersham, KT12 5LA"/>
    <x v="4"/>
    <n v="5"/>
    <m/>
    <m/>
    <m/>
    <m/>
    <m/>
    <m/>
    <m/>
    <m/>
    <m/>
    <m/>
    <n v="5"/>
    <m/>
    <m/>
    <m/>
    <m/>
    <m/>
    <m/>
    <n v="5"/>
  </r>
  <r>
    <s v="H2"/>
    <s v="19 Old Esher Road, Hersham, KT12 4LA"/>
    <x v="4"/>
    <n v="0"/>
    <m/>
    <m/>
    <m/>
    <m/>
    <m/>
    <m/>
    <m/>
    <m/>
    <m/>
    <m/>
    <m/>
    <m/>
    <m/>
    <m/>
    <m/>
    <m/>
    <m/>
    <n v="0"/>
  </r>
  <r>
    <s v="H3"/>
    <s v="Hersham Shopping Centre, Molesey Road, Hersham"/>
    <x v="4"/>
    <n v="100"/>
    <m/>
    <m/>
    <m/>
    <m/>
    <m/>
    <m/>
    <n v="49"/>
    <n v="49"/>
    <n v="2"/>
    <m/>
    <m/>
    <m/>
    <m/>
    <m/>
    <m/>
    <m/>
    <m/>
    <n v="100"/>
  </r>
  <r>
    <s v="H4"/>
    <s v="Park House, Pratts Lane, Hersham, KT12 4RR"/>
    <x v="4"/>
    <n v="0"/>
    <m/>
    <m/>
    <m/>
    <m/>
    <m/>
    <m/>
    <m/>
    <m/>
    <m/>
    <m/>
    <m/>
    <m/>
    <m/>
    <m/>
    <m/>
    <m/>
    <m/>
    <n v="0"/>
  </r>
  <r>
    <s v="H5"/>
    <s v="Car park to the south of Mayfield Road, Hersham"/>
    <x v="4"/>
    <n v="9"/>
    <m/>
    <m/>
    <m/>
    <m/>
    <m/>
    <m/>
    <m/>
    <m/>
    <m/>
    <m/>
    <m/>
    <m/>
    <m/>
    <m/>
    <m/>
    <n v="9"/>
    <m/>
    <n v="9"/>
  </r>
  <r>
    <s v="H6"/>
    <s v="Hersham Day Centre and Village Hall, Queens Road, Hersham, KT12- 5LU"/>
    <x v="4"/>
    <n v="15"/>
    <m/>
    <m/>
    <m/>
    <m/>
    <m/>
    <m/>
    <m/>
    <m/>
    <m/>
    <m/>
    <m/>
    <m/>
    <m/>
    <m/>
    <m/>
    <m/>
    <n v="15"/>
    <n v="15"/>
  </r>
  <r>
    <s v="H7"/>
    <s v="New Berry Lane car park, Hersham"/>
    <x v="4"/>
    <n v="0"/>
    <m/>
    <m/>
    <m/>
    <m/>
    <m/>
    <m/>
    <m/>
    <m/>
    <m/>
    <m/>
    <m/>
    <m/>
    <m/>
    <m/>
    <m/>
    <m/>
    <m/>
    <n v="0"/>
  </r>
  <r>
    <s v="H8"/>
    <s v="Hersham sports and social club 128 Hersham Road Hersham KT12 5QL"/>
    <x v="4"/>
    <n v="0"/>
    <m/>
    <m/>
    <m/>
    <m/>
    <m/>
    <m/>
    <m/>
    <m/>
    <m/>
    <m/>
    <m/>
    <m/>
    <m/>
    <m/>
    <m/>
    <m/>
    <m/>
    <n v="0"/>
  </r>
  <r>
    <s v="H9"/>
    <s v="Volkswagen Ltd Esher Road Hersham KT12 4JY"/>
    <x v="4"/>
    <n v="0"/>
    <m/>
    <m/>
    <m/>
    <m/>
    <m/>
    <m/>
    <m/>
    <m/>
    <m/>
    <m/>
    <m/>
    <m/>
    <m/>
    <m/>
    <m/>
    <m/>
    <m/>
    <n v="0"/>
  </r>
  <r>
    <s v="H10"/>
    <s v="The Royal George 130-132 Hersham Road Hersham KT12 5QJ"/>
    <x v="4"/>
    <n v="0"/>
    <m/>
    <m/>
    <m/>
    <m/>
    <m/>
    <m/>
    <m/>
    <m/>
    <m/>
    <m/>
    <m/>
    <m/>
    <m/>
    <m/>
    <m/>
    <m/>
    <m/>
    <n v="0"/>
  </r>
  <r>
    <s v="H11"/>
    <s v="Trinity Hall and 63-67 Molesey Road, Hersham"/>
    <x v="4"/>
    <n v="0"/>
    <m/>
    <m/>
    <m/>
    <m/>
    <m/>
    <m/>
    <m/>
    <m/>
    <m/>
    <m/>
    <m/>
    <m/>
    <m/>
    <m/>
    <m/>
    <m/>
    <m/>
    <n v="0"/>
  </r>
  <r>
    <s v="H12"/>
    <s v="Car Park next to Waterloo Court"/>
    <x v="4"/>
    <n v="62"/>
    <m/>
    <m/>
    <m/>
    <m/>
    <m/>
    <m/>
    <m/>
    <m/>
    <m/>
    <m/>
    <n v="28"/>
    <m/>
    <m/>
    <m/>
    <m/>
    <m/>
    <m/>
    <n v="28"/>
  </r>
  <r>
    <s v="H13"/>
    <s v="All Saints Catholic Church hall Queens Road Hersham KT12 5LU"/>
    <x v="4"/>
    <n v="0"/>
    <m/>
    <m/>
    <m/>
    <m/>
    <m/>
    <m/>
    <m/>
    <m/>
    <m/>
    <m/>
    <m/>
    <m/>
    <m/>
    <m/>
    <m/>
    <m/>
    <m/>
    <n v="0"/>
  </r>
  <r>
    <s v="H14"/>
    <s v="Hersham Technology Park (Air Products)"/>
    <x v="4"/>
    <n v="0"/>
    <m/>
    <m/>
    <m/>
    <m/>
    <m/>
    <m/>
    <m/>
    <m/>
    <m/>
    <m/>
    <m/>
    <m/>
    <m/>
    <m/>
    <m/>
    <m/>
    <m/>
    <n v="0"/>
  </r>
  <r>
    <s v="H15"/>
    <s v="Hersham Library, Molesey Road, Hersham, KT12 4RF"/>
    <x v="4"/>
    <n v="13"/>
    <m/>
    <m/>
    <m/>
    <m/>
    <m/>
    <m/>
    <m/>
    <m/>
    <m/>
    <m/>
    <m/>
    <m/>
    <m/>
    <m/>
    <m/>
    <m/>
    <n v="13"/>
    <n v="13"/>
  </r>
  <r>
    <s v="MOL1"/>
    <s v="2 Beauchamp Road, East Molesey, KT8 0PA"/>
    <x v="5"/>
    <n v="0"/>
    <m/>
    <m/>
    <m/>
    <m/>
    <m/>
    <m/>
    <m/>
    <m/>
    <m/>
    <m/>
    <m/>
    <m/>
    <m/>
    <m/>
    <m/>
    <m/>
    <m/>
    <n v="0"/>
  </r>
  <r>
    <s v="MOL2"/>
    <s v="133-135 Walton Road, East Molesey, KT8 0DT"/>
    <x v="5"/>
    <n v="8"/>
    <m/>
    <m/>
    <m/>
    <m/>
    <m/>
    <m/>
    <m/>
    <m/>
    <n v="8"/>
    <m/>
    <m/>
    <m/>
    <m/>
    <m/>
    <m/>
    <m/>
    <m/>
    <n v="8"/>
  </r>
  <r>
    <s v="MOL 3"/>
    <s v="Garage block west of 14 and north of 15 Brende Gardens, West Molesey"/>
    <x v="5"/>
    <n v="0"/>
    <m/>
    <m/>
    <m/>
    <m/>
    <m/>
    <m/>
    <m/>
    <m/>
    <m/>
    <m/>
    <m/>
    <m/>
    <m/>
    <m/>
    <m/>
    <m/>
    <m/>
    <n v="0"/>
  </r>
  <r>
    <s v="MOL4"/>
    <s v="East Molesey Car Park, Walton Road, East Molesey"/>
    <x v="5"/>
    <n v="0"/>
    <m/>
    <m/>
    <m/>
    <m/>
    <m/>
    <m/>
    <m/>
    <m/>
    <m/>
    <m/>
    <m/>
    <m/>
    <m/>
    <m/>
    <m/>
    <m/>
    <m/>
    <n v="0"/>
  </r>
  <r>
    <s v="MOL5"/>
    <s v="Garages to the rear of Belvedere Gardens, West Molesey"/>
    <x v="5"/>
    <n v="0"/>
    <m/>
    <m/>
    <m/>
    <m/>
    <m/>
    <m/>
    <m/>
    <m/>
    <m/>
    <m/>
    <m/>
    <m/>
    <m/>
    <m/>
    <m/>
    <m/>
    <m/>
    <n v="0"/>
  </r>
  <r>
    <s v="MOL6"/>
    <s v="Garages to the rear of Island Farm Road, West Molesey"/>
    <x v="5"/>
    <n v="0"/>
    <m/>
    <m/>
    <m/>
    <m/>
    <m/>
    <m/>
    <m/>
    <m/>
    <m/>
    <m/>
    <m/>
    <m/>
    <m/>
    <m/>
    <m/>
    <m/>
    <m/>
    <n v="0"/>
  </r>
  <r>
    <s v="MOL8"/>
    <s v="7 Seymour Close and Land to rear of 103-113 Seymour Close, East Molesey, KT8 0JY"/>
    <x v="5"/>
    <m/>
    <m/>
    <m/>
    <m/>
    <m/>
    <m/>
    <m/>
    <m/>
    <m/>
    <m/>
    <m/>
    <m/>
    <m/>
    <m/>
    <m/>
    <m/>
    <m/>
    <m/>
    <n v="0"/>
  </r>
  <r>
    <s v="MOL9"/>
    <s v="11-27 Down Street, West Molesey, KT8 2TG"/>
    <x v="5"/>
    <n v="0"/>
    <m/>
    <m/>
    <m/>
    <m/>
    <m/>
    <m/>
    <m/>
    <m/>
    <m/>
    <m/>
    <m/>
    <m/>
    <m/>
    <m/>
    <m/>
    <m/>
    <m/>
    <n v="0"/>
  </r>
  <r>
    <s v="MOL10"/>
    <s v="Vine Medical Centre 69 Pemberton Road East Molesey KT8 9LJ"/>
    <x v="5"/>
    <n v="0"/>
    <m/>
    <m/>
    <m/>
    <m/>
    <m/>
    <m/>
    <m/>
    <m/>
    <m/>
    <m/>
    <m/>
    <m/>
    <m/>
    <m/>
    <m/>
    <m/>
    <m/>
    <n v="0"/>
  </r>
  <r>
    <s v="MOL11"/>
    <s v="Molesey Hospital, High Street, KT8 2LU"/>
    <x v="5"/>
    <n v="70"/>
    <m/>
    <m/>
    <m/>
    <m/>
    <m/>
    <m/>
    <m/>
    <m/>
    <m/>
    <m/>
    <m/>
    <m/>
    <m/>
    <n v="10"/>
    <n v="20"/>
    <n v="20"/>
    <n v="20"/>
    <n v="70"/>
  </r>
  <r>
    <s v="MOL12"/>
    <s v="Henrietta Parker Centre, Ray Road, West Molesey"/>
    <x v="5"/>
    <n v="13"/>
    <m/>
    <m/>
    <m/>
    <m/>
    <m/>
    <m/>
    <m/>
    <m/>
    <m/>
    <m/>
    <m/>
    <m/>
    <m/>
    <m/>
    <m/>
    <m/>
    <n v="13"/>
    <n v="13"/>
  </r>
  <r>
    <s v="MOL13"/>
    <s v="Parking/garages at Grove Court Walton Road East Molesey KT8 0DG"/>
    <x v="5"/>
    <n v="0"/>
    <m/>
    <m/>
    <m/>
    <m/>
    <m/>
    <m/>
    <m/>
    <m/>
    <m/>
    <m/>
    <m/>
    <m/>
    <m/>
    <m/>
    <m/>
    <m/>
    <m/>
    <n v="0"/>
  </r>
  <r>
    <s v="MOL14"/>
    <s v="43 Palace Road East Molesey KT8 9DN"/>
    <x v="5"/>
    <n v="0"/>
    <m/>
    <m/>
    <m/>
    <m/>
    <m/>
    <m/>
    <m/>
    <m/>
    <m/>
    <m/>
    <m/>
    <m/>
    <m/>
    <m/>
    <m/>
    <m/>
    <m/>
    <n v="0"/>
  </r>
  <r>
    <s v="MOL15"/>
    <s v="Pavilion Sports Club car park Hurst Lane East Molesey KT8 9DX"/>
    <x v="5"/>
    <n v="0"/>
    <m/>
    <m/>
    <m/>
    <m/>
    <m/>
    <m/>
    <m/>
    <m/>
    <m/>
    <m/>
    <m/>
    <m/>
    <m/>
    <m/>
    <m/>
    <m/>
    <m/>
    <n v="0"/>
  </r>
  <r>
    <s v="MOL16"/>
    <s v="Tesco Metro car park, Walton Road, East Molesey"/>
    <x v="5"/>
    <n v="0"/>
    <m/>
    <m/>
    <m/>
    <m/>
    <m/>
    <m/>
    <m/>
    <m/>
    <m/>
    <m/>
    <m/>
    <m/>
    <m/>
    <m/>
    <m/>
    <m/>
    <m/>
    <n v="0"/>
  </r>
  <r>
    <s v="MOL17"/>
    <s v="Water Works south of Hurst Road, West Molesey"/>
    <x v="5"/>
    <n v="0"/>
    <m/>
    <m/>
    <m/>
    <m/>
    <m/>
    <m/>
    <m/>
    <m/>
    <m/>
    <m/>
    <m/>
    <m/>
    <m/>
    <m/>
    <m/>
    <m/>
    <m/>
    <n v="0"/>
  </r>
  <r>
    <s v="MOL18"/>
    <s v="Molesey Clinic and library, Walton Road, West Molesey, KT8 2HZ"/>
    <x v="5"/>
    <n v="0"/>
    <m/>
    <m/>
    <m/>
    <m/>
    <m/>
    <m/>
    <m/>
    <m/>
    <m/>
    <m/>
    <m/>
    <m/>
    <m/>
    <m/>
    <m/>
    <m/>
    <m/>
    <n v="0"/>
  </r>
  <r>
    <s v="MOL19"/>
    <s v="5 Matham Road East Molesey KT8 0SX"/>
    <x v="5"/>
    <n v="0"/>
    <m/>
    <m/>
    <m/>
    <m/>
    <m/>
    <m/>
    <m/>
    <m/>
    <m/>
    <m/>
    <m/>
    <m/>
    <m/>
    <m/>
    <m/>
    <m/>
    <m/>
    <n v="0"/>
  </r>
  <r>
    <s v="MOL20"/>
    <s v="Joseph Palmer Centre, 319a Walton Road"/>
    <x v="5"/>
    <n v="30"/>
    <m/>
    <m/>
    <m/>
    <m/>
    <m/>
    <m/>
    <m/>
    <m/>
    <m/>
    <m/>
    <m/>
    <m/>
    <m/>
    <n v="15"/>
    <n v="15"/>
    <m/>
    <m/>
    <n v="30"/>
  </r>
  <r>
    <s v="WOT1"/>
    <s v="12-16a High Street, Walton-on-Thames, KT12 1DA"/>
    <x v="6"/>
    <n v="0"/>
    <m/>
    <m/>
    <m/>
    <m/>
    <m/>
    <m/>
    <m/>
    <m/>
    <m/>
    <m/>
    <m/>
    <m/>
    <m/>
    <m/>
    <m/>
    <m/>
    <m/>
    <n v="0"/>
  </r>
  <r>
    <s v="WOT2"/>
    <s v="Leylands House, Molesey Road, Walton-on-Thames"/>
    <x v="6"/>
    <n v="0"/>
    <m/>
    <m/>
    <m/>
    <m/>
    <m/>
    <m/>
    <m/>
    <m/>
    <m/>
    <m/>
    <m/>
    <m/>
    <m/>
    <m/>
    <m/>
    <m/>
    <m/>
    <n v="0"/>
  </r>
  <r>
    <s v="WOT3"/>
    <s v="Garages to the rear of 84-92and 94-96 Rodney Road, Walton-on-Thames"/>
    <x v="6"/>
    <n v="0"/>
    <m/>
    <m/>
    <m/>
    <m/>
    <m/>
    <m/>
    <m/>
    <m/>
    <m/>
    <m/>
    <m/>
    <m/>
    <m/>
    <m/>
    <m/>
    <m/>
    <m/>
    <n v="0"/>
  </r>
  <r>
    <s v="WOT4"/>
    <s v="9-21a High Street, Walton-on-Thames"/>
    <x v="6"/>
    <n v="0"/>
    <m/>
    <m/>
    <m/>
    <m/>
    <m/>
    <m/>
    <m/>
    <m/>
    <m/>
    <m/>
    <m/>
    <m/>
    <m/>
    <m/>
    <m/>
    <m/>
    <m/>
    <n v="0"/>
  </r>
  <r>
    <s v="WOT5"/>
    <s v="63-69 High Street, Walton-on-Thames, KT12 1DJ"/>
    <x v="6"/>
    <n v="28"/>
    <m/>
    <m/>
    <m/>
    <m/>
    <m/>
    <m/>
    <m/>
    <m/>
    <m/>
    <m/>
    <m/>
    <m/>
    <m/>
    <m/>
    <n v="28"/>
    <m/>
    <m/>
    <n v="28"/>
  </r>
  <r>
    <s v="WOT6"/>
    <s v="Garages to the rear of 17-27 Field Common Lane Walton-On-Thames KT12 3QH"/>
    <x v="6"/>
    <n v="0"/>
    <m/>
    <m/>
    <m/>
    <m/>
    <m/>
    <m/>
    <m/>
    <m/>
    <m/>
    <m/>
    <m/>
    <m/>
    <m/>
    <m/>
    <m/>
    <m/>
    <m/>
    <n v="0"/>
  </r>
  <r>
    <s v="WOT7"/>
    <s v="Walton Park Car Park, Walton Park, KT12 3ET"/>
    <x v="6"/>
    <n v="17"/>
    <m/>
    <m/>
    <m/>
    <m/>
    <m/>
    <m/>
    <m/>
    <m/>
    <m/>
    <n v="17"/>
    <m/>
    <m/>
    <m/>
    <m/>
    <m/>
    <m/>
    <m/>
    <n v="17"/>
  </r>
  <r>
    <s v="WOT8"/>
    <s v="16-18 Sandy Lane, KT10 9PG"/>
    <x v="6"/>
    <n v="0"/>
    <m/>
    <m/>
    <m/>
    <m/>
    <m/>
    <m/>
    <m/>
    <m/>
    <m/>
    <m/>
    <m/>
    <m/>
    <m/>
    <m/>
    <m/>
    <m/>
    <m/>
    <n v="0"/>
  </r>
  <r>
    <s v="WOT9 "/>
    <s v="Garages adjacent to 1 Tumbling Bay Walton-On-Thames "/>
    <x v="6"/>
    <n v="0"/>
    <m/>
    <m/>
    <m/>
    <m/>
    <m/>
    <m/>
    <m/>
    <m/>
    <m/>
    <m/>
    <m/>
    <m/>
    <m/>
    <m/>
    <m/>
    <m/>
    <m/>
    <n v="0"/>
  </r>
  <r>
    <s v="WOT10"/>
    <s v="Garages at Sunnyside, Walton-on-Thames"/>
    <x v="6"/>
    <n v="0"/>
    <m/>
    <m/>
    <m/>
    <m/>
    <m/>
    <m/>
    <m/>
    <m/>
    <m/>
    <m/>
    <m/>
    <m/>
    <m/>
    <m/>
    <m/>
    <m/>
    <m/>
    <n v="0"/>
  </r>
  <r>
    <s v="WOT11"/>
    <s v="The Playhouse, Hurst Grove, Walton-on-Thames"/>
    <x v="6"/>
    <n v="0"/>
    <m/>
    <m/>
    <m/>
    <m/>
    <m/>
    <m/>
    <m/>
    <m/>
    <m/>
    <m/>
    <m/>
    <m/>
    <m/>
    <m/>
    <m/>
    <m/>
    <m/>
    <n v="0"/>
  </r>
  <r>
    <s v="WOT12"/>
    <s v="147 Sidney Road, KT12 3SA"/>
    <x v="6"/>
    <n v="0"/>
    <m/>
    <m/>
    <m/>
    <m/>
    <m/>
    <m/>
    <m/>
    <m/>
    <m/>
    <m/>
    <m/>
    <m/>
    <m/>
    <m/>
    <m/>
    <m/>
    <m/>
    <n v="0"/>
  </r>
  <r>
    <s v="WOT13"/>
    <s v="Halfway Car Park, Hersham Road, Walton-on-Thames"/>
    <x v="6"/>
    <n v="8"/>
    <m/>
    <m/>
    <m/>
    <m/>
    <m/>
    <m/>
    <m/>
    <m/>
    <m/>
    <m/>
    <m/>
    <m/>
    <m/>
    <m/>
    <m/>
    <n v="8"/>
    <m/>
    <n v="8"/>
  </r>
  <r>
    <s v="WOT14"/>
    <s v="20 Sandy Lane, Walton-on-Thames, KT12 2EQ"/>
    <x v="6"/>
    <n v="0"/>
    <m/>
    <m/>
    <m/>
    <m/>
    <m/>
    <m/>
    <m/>
    <m/>
    <m/>
    <m/>
    <m/>
    <m/>
    <m/>
    <m/>
    <m/>
    <m/>
    <m/>
    <n v="0"/>
  </r>
  <r>
    <s v="WOT15"/>
    <s v="Bradshaw House Bishops Hill and Walton Centre for the Community, Manor Road, Walton-On-Thames KT12 2PB"/>
    <x v="6"/>
    <n v="18"/>
    <m/>
    <m/>
    <m/>
    <m/>
    <m/>
    <m/>
    <m/>
    <m/>
    <m/>
    <m/>
    <m/>
    <m/>
    <m/>
    <m/>
    <m/>
    <m/>
    <n v="18"/>
    <n v="18"/>
  </r>
  <r>
    <s v="WOT16"/>
    <s v="Elm Grove, 1 Hersham Road, Walton-on-Thames, KT12 1LH"/>
    <x v="6"/>
    <n v="70"/>
    <m/>
    <m/>
    <m/>
    <m/>
    <m/>
    <m/>
    <m/>
    <m/>
    <m/>
    <m/>
    <m/>
    <m/>
    <m/>
    <n v="10"/>
    <n v="20"/>
    <n v="20"/>
    <n v="20"/>
    <n v="70"/>
  </r>
  <r>
    <s v="WOT17"/>
    <s v="Rylton House, Hersham Road, Walton-On-Thames"/>
    <x v="6"/>
    <n v="0"/>
    <m/>
    <m/>
    <m/>
    <m/>
    <m/>
    <m/>
    <m/>
    <m/>
    <m/>
    <m/>
    <m/>
    <m/>
    <m/>
    <m/>
    <m/>
    <m/>
    <m/>
    <n v="0"/>
  </r>
  <r>
    <s v="WOT18"/>
    <s v="Cornerstone Church, 38 Station Avenue, Walton- On-Thames, KT12 1NU"/>
    <x v="6"/>
    <n v="0"/>
    <m/>
    <m/>
    <m/>
    <m/>
    <m/>
    <m/>
    <m/>
    <m/>
    <m/>
    <m/>
    <m/>
    <m/>
    <m/>
    <m/>
    <m/>
    <m/>
    <m/>
    <n v="0"/>
  </r>
  <r>
    <s v="WOT19"/>
    <s v="Walton Comrades Club 7 Franklyn Road Walton-On-Thames KT12 2LF"/>
    <x v="6"/>
    <n v="0"/>
    <m/>
    <m/>
    <m/>
    <m/>
    <m/>
    <m/>
    <m/>
    <m/>
    <m/>
    <m/>
    <m/>
    <m/>
    <m/>
    <m/>
    <m/>
    <m/>
    <m/>
    <n v="0"/>
  </r>
  <r>
    <s v="WOT20"/>
    <s v="P G S Court, Halfway Green, Walton-on-Thames, KT12 1FJ"/>
    <x v="6"/>
    <n v="0"/>
    <m/>
    <m/>
    <m/>
    <m/>
    <m/>
    <m/>
    <m/>
    <m/>
    <m/>
    <m/>
    <m/>
    <m/>
    <m/>
    <m/>
    <m/>
    <m/>
    <m/>
    <n v="0"/>
  </r>
  <r>
    <s v="WOT21"/>
    <s v="Fire/Ambulance station Hersham Road Walton-On-Thames KT12 1RZ"/>
    <x v="6"/>
    <n v="0"/>
    <m/>
    <m/>
    <m/>
    <m/>
    <m/>
    <m/>
    <m/>
    <m/>
    <m/>
    <m/>
    <m/>
    <m/>
    <m/>
    <m/>
    <m/>
    <m/>
    <m/>
    <n v="0"/>
  </r>
  <r>
    <s v="WOT22"/>
    <s v="Land to the rear of 60-70 Sandy Lane, Walton-on-Thames"/>
    <x v="6"/>
    <n v="0"/>
    <m/>
    <m/>
    <m/>
    <m/>
    <m/>
    <m/>
    <m/>
    <m/>
    <m/>
    <m/>
    <m/>
    <m/>
    <m/>
    <m/>
    <m/>
    <m/>
    <m/>
    <n v="0"/>
  </r>
  <r>
    <s v="WOT23"/>
    <s v="Unit Rear of and 12-14 Sandy Lane Walton-On-Thames KT12 2EQ"/>
    <x v="6"/>
    <n v="0"/>
    <m/>
    <m/>
    <m/>
    <m/>
    <m/>
    <m/>
    <m/>
    <m/>
    <m/>
    <m/>
    <m/>
    <m/>
    <m/>
    <m/>
    <m/>
    <m/>
    <m/>
    <n v="0"/>
  </r>
  <r>
    <s v="WOT24"/>
    <s v="Garages off Copenhagen Way, Walton-on-Thames"/>
    <x v="6"/>
    <n v="0"/>
    <m/>
    <m/>
    <m/>
    <m/>
    <m/>
    <m/>
    <m/>
    <m/>
    <m/>
    <m/>
    <m/>
    <m/>
    <m/>
    <m/>
    <m/>
    <m/>
    <m/>
    <n v="0"/>
  </r>
  <r>
    <s v="WOT25"/>
    <s v="Regnolruf Court, Church Street, Walton-on-Thames, KT12 2QT"/>
    <x v="6"/>
    <n v="0"/>
    <m/>
    <m/>
    <m/>
    <m/>
    <m/>
    <m/>
    <m/>
    <m/>
    <m/>
    <m/>
    <m/>
    <m/>
    <m/>
    <m/>
    <m/>
    <m/>
    <m/>
    <n v="0"/>
  </r>
  <r>
    <s v="WOT26"/>
    <s v="Fernleigh Day Centre Fernleigh Close Walton-On-Thames KT12 1RD"/>
    <x v="6"/>
    <n v="0"/>
    <m/>
    <m/>
    <m/>
    <m/>
    <m/>
    <m/>
    <m/>
    <m/>
    <m/>
    <m/>
    <m/>
    <m/>
    <m/>
    <m/>
    <m/>
    <m/>
    <m/>
    <n v="0"/>
  </r>
  <r>
    <s v="WOT27"/>
    <s v="Garages to the rear of 8 Sidney Road, Walton-on- Thames"/>
    <x v="6"/>
    <n v="0"/>
    <m/>
    <m/>
    <m/>
    <m/>
    <m/>
    <m/>
    <m/>
    <m/>
    <m/>
    <m/>
    <m/>
    <m/>
    <m/>
    <m/>
    <m/>
    <m/>
    <m/>
    <n v="0"/>
  </r>
  <r>
    <s v="WOT28"/>
    <s v="Garages at Collingwood Place, Walton-on-Thames"/>
    <x v="6"/>
    <n v="0"/>
    <m/>
    <m/>
    <m/>
    <m/>
    <m/>
    <m/>
    <m/>
    <m/>
    <m/>
    <m/>
    <m/>
    <m/>
    <m/>
    <m/>
    <m/>
    <m/>
    <m/>
    <n v="0"/>
  </r>
  <r>
    <s v="WOT29"/>
    <s v="Garages at Home Farm Gardens, Walton-on-Thames"/>
    <x v="6"/>
    <n v="0"/>
    <m/>
    <m/>
    <m/>
    <m/>
    <m/>
    <m/>
    <m/>
    <m/>
    <m/>
    <m/>
    <m/>
    <m/>
    <m/>
    <m/>
    <m/>
    <m/>
    <m/>
    <n v="0"/>
  </r>
  <r>
    <s v="WOT30"/>
    <s v="Case House 85-89 High Street Walton On Thames KT12 1DZ"/>
    <x v="6"/>
    <n v="0"/>
    <m/>
    <m/>
    <m/>
    <m/>
    <m/>
    <m/>
    <m/>
    <m/>
    <m/>
    <m/>
    <m/>
    <m/>
    <m/>
    <m/>
    <m/>
    <m/>
    <m/>
    <n v="0"/>
  </r>
  <r>
    <s v="WOT31"/>
    <s v="Station Avenue Car Park, Station Avenue, Walton-on-Thames"/>
    <x v="6"/>
    <n v="0"/>
    <m/>
    <m/>
    <m/>
    <m/>
    <m/>
    <m/>
    <m/>
    <m/>
    <m/>
    <m/>
    <m/>
    <m/>
    <m/>
    <m/>
    <m/>
    <m/>
    <m/>
    <n v="0"/>
  </r>
  <r>
    <s v="WOT32"/>
    <s v="1 Cleveland Close Walton-On-Thames KT12 1RB"/>
    <x v="6"/>
    <n v="0"/>
    <m/>
    <m/>
    <m/>
    <m/>
    <m/>
    <m/>
    <m/>
    <m/>
    <m/>
    <m/>
    <m/>
    <m/>
    <m/>
    <m/>
    <m/>
    <m/>
    <m/>
    <n v="0"/>
  </r>
  <r>
    <s v="WOT33"/>
    <s v="Manor Road Car Park, Manor Road, Walton-on-Thames, KT12 2QN"/>
    <x v="6"/>
    <n v="31"/>
    <m/>
    <m/>
    <m/>
    <m/>
    <m/>
    <m/>
    <m/>
    <m/>
    <m/>
    <m/>
    <m/>
    <m/>
    <m/>
    <m/>
    <m/>
    <n v="15"/>
    <n v="16"/>
    <n v="31"/>
  </r>
  <r>
    <s v="WOT34"/>
    <s v="Courtlands &amp; 1-5 Terrace Road, Walton-on-Thames"/>
    <x v="6"/>
    <m/>
    <m/>
    <m/>
    <m/>
    <m/>
    <m/>
    <m/>
    <m/>
    <m/>
    <m/>
    <m/>
    <m/>
    <m/>
    <m/>
    <m/>
    <m/>
    <m/>
    <m/>
    <n v="0"/>
  </r>
  <r>
    <s v="WOT35"/>
    <s v="The Heath Centre, Rodney Road, Walton-on-Thames, KT12 3LB"/>
    <x v="6"/>
    <n v="36"/>
    <m/>
    <m/>
    <m/>
    <m/>
    <m/>
    <m/>
    <m/>
    <m/>
    <m/>
    <m/>
    <n v="15"/>
    <n v="21"/>
    <m/>
    <m/>
    <m/>
    <m/>
    <m/>
    <n v="36"/>
  </r>
  <r>
    <s v="WOT36"/>
    <s v="Bridge Motor Works, New Zealand Avenue, Walton-On-Thames, KT12 1AU"/>
    <x v="6"/>
    <n v="35"/>
    <m/>
    <m/>
    <m/>
    <m/>
    <m/>
    <m/>
    <m/>
    <m/>
    <m/>
    <m/>
    <n v="15"/>
    <n v="20"/>
    <m/>
    <m/>
    <m/>
    <m/>
    <m/>
    <n v="35"/>
  </r>
  <r>
    <s v="WOT37"/>
    <s v="35 to 38 and land north of Mellor Close, Walton-on-Thames, KT12-3RX"/>
    <x v="6"/>
    <n v="0"/>
    <m/>
    <m/>
    <m/>
    <m/>
    <m/>
    <m/>
    <m/>
    <m/>
    <m/>
    <m/>
    <m/>
    <m/>
    <m/>
    <m/>
    <m/>
    <m/>
    <m/>
    <n v="0"/>
  </r>
  <r>
    <s v="WEY1"/>
    <s v="75 Oatlands Drive, Weybridge, KT13 9LN"/>
    <x v="7"/>
    <n v="0"/>
    <m/>
    <m/>
    <m/>
    <m/>
    <m/>
    <m/>
    <m/>
    <m/>
    <m/>
    <m/>
    <m/>
    <m/>
    <m/>
    <m/>
    <m/>
    <m/>
    <m/>
    <n v="0"/>
  </r>
  <r>
    <s v="WEY2"/>
    <s v="9 and rear of 11 and 13 Hall Place Drive"/>
    <x v="7"/>
    <n v="0"/>
    <m/>
    <m/>
    <m/>
    <m/>
    <m/>
    <m/>
    <m/>
    <m/>
    <m/>
    <m/>
    <m/>
    <m/>
    <m/>
    <m/>
    <m/>
    <m/>
    <m/>
    <n v="0"/>
  </r>
  <r>
    <s v="WEY3"/>
    <s v="24-26 Church Street, Weybridge, KT13 3DX"/>
    <x v="7"/>
    <n v="15"/>
    <m/>
    <m/>
    <m/>
    <m/>
    <m/>
    <m/>
    <m/>
    <m/>
    <m/>
    <n v="15"/>
    <m/>
    <m/>
    <m/>
    <m/>
    <m/>
    <m/>
    <m/>
    <n v="15"/>
  </r>
  <r>
    <s v="WEY4"/>
    <s v="Quadrant Courtyard, Weybridge, KT13 8DR"/>
    <x v="7"/>
    <n v="0"/>
    <m/>
    <m/>
    <m/>
    <m/>
    <m/>
    <m/>
    <m/>
    <m/>
    <m/>
    <m/>
    <m/>
    <m/>
    <m/>
    <m/>
    <m/>
    <m/>
    <m/>
    <n v="0"/>
  </r>
  <r>
    <s v="WEY5"/>
    <s v="Weybridge Hospital and car park, 22 Church Street Weybridge KT13 8DW"/>
    <x v="7"/>
    <n v="30"/>
    <m/>
    <m/>
    <m/>
    <m/>
    <m/>
    <m/>
    <m/>
    <m/>
    <m/>
    <m/>
    <n v="15"/>
    <n v="15"/>
    <m/>
    <m/>
    <m/>
    <m/>
    <m/>
    <n v="30"/>
  </r>
  <r>
    <s v="WEY6"/>
    <s v="Weybridge Centre for the Community, Churchfield Place, Weybridge, KT13 8BZ"/>
    <x v="7"/>
    <n v="8"/>
    <m/>
    <m/>
    <m/>
    <m/>
    <m/>
    <m/>
    <m/>
    <m/>
    <m/>
    <m/>
    <n v="8"/>
    <m/>
    <m/>
    <m/>
    <m/>
    <m/>
    <m/>
    <n v="8"/>
  </r>
  <r>
    <s v="WEY7"/>
    <s v="Oak House, 19 Queens Road, Weybridge"/>
    <x v="7"/>
    <n v="0"/>
    <m/>
    <m/>
    <m/>
    <m/>
    <m/>
    <m/>
    <m/>
    <m/>
    <m/>
    <m/>
    <m/>
    <m/>
    <m/>
    <m/>
    <m/>
    <m/>
    <m/>
    <n v="0"/>
  </r>
  <r>
    <s v="WEY8"/>
    <s v="Garages to the west of 17 Grenside Road Weybridge KT13 8PY"/>
    <x v="7"/>
    <n v="0"/>
    <m/>
    <m/>
    <m/>
    <m/>
    <m/>
    <m/>
    <m/>
    <m/>
    <m/>
    <m/>
    <m/>
    <m/>
    <m/>
    <m/>
    <m/>
    <m/>
    <m/>
    <n v="0"/>
  </r>
  <r>
    <s v="WEY9"/>
    <s v="Heath Lodge, St Georges Avenue"/>
    <x v="7"/>
    <n v="0"/>
    <m/>
    <m/>
    <m/>
    <m/>
    <m/>
    <m/>
    <m/>
    <m/>
    <m/>
    <m/>
    <m/>
    <m/>
    <m/>
    <m/>
    <m/>
    <m/>
    <m/>
    <n v="0"/>
  </r>
  <r>
    <s v="WEY10"/>
    <s v="8 Sopwith Drive, Brooklands Industrial Park"/>
    <x v="7"/>
    <n v="0"/>
    <m/>
    <m/>
    <m/>
    <m/>
    <m/>
    <m/>
    <m/>
    <m/>
    <m/>
    <m/>
    <m/>
    <m/>
    <m/>
    <m/>
    <m/>
    <m/>
    <m/>
    <n v="0"/>
  </r>
  <r>
    <s v="WEY11"/>
    <s v="9 Cricket Way, Weybridge"/>
    <x v="7"/>
    <n v="0"/>
    <m/>
    <m/>
    <m/>
    <m/>
    <m/>
    <m/>
    <m/>
    <m/>
    <m/>
    <m/>
    <m/>
    <m/>
    <m/>
    <m/>
    <m/>
    <m/>
    <m/>
    <n v="0"/>
  </r>
  <r>
    <s v="WEY12"/>
    <s v="Locke King House, 2 Balfour Road, Weybridge"/>
    <x v="7"/>
    <n v="0"/>
    <m/>
    <m/>
    <m/>
    <m/>
    <m/>
    <m/>
    <m/>
    <m/>
    <m/>
    <m/>
    <m/>
    <m/>
    <m/>
    <m/>
    <m/>
    <m/>
    <m/>
    <n v="0"/>
  </r>
  <r>
    <s v="WEY13"/>
    <s v="York Road Car Park, Weybridge"/>
    <x v="7"/>
    <n v="0"/>
    <m/>
    <m/>
    <m/>
    <m/>
    <m/>
    <m/>
    <m/>
    <m/>
    <m/>
    <m/>
    <m/>
    <m/>
    <m/>
    <m/>
    <m/>
    <m/>
    <m/>
    <n v="0"/>
  </r>
  <r>
    <s v="WEY14"/>
    <s v="HFMC House, New Road and 51 Prince's Road Weybridge KT13 9BN"/>
    <x v="7"/>
    <n v="6"/>
    <m/>
    <m/>
    <m/>
    <m/>
    <m/>
    <m/>
    <m/>
    <m/>
    <n v="6"/>
    <m/>
    <m/>
    <m/>
    <m/>
    <m/>
    <m/>
    <m/>
    <m/>
    <n v="6"/>
  </r>
  <r>
    <s v="WEY15"/>
    <s v="Floors above Waitrose, 62 High Street, Weybridge KT13 8BL"/>
    <x v="7"/>
    <n v="9"/>
    <m/>
    <m/>
    <m/>
    <m/>
    <m/>
    <m/>
    <m/>
    <m/>
    <n v="9"/>
    <m/>
    <m/>
    <m/>
    <m/>
    <m/>
    <m/>
    <m/>
    <m/>
    <n v="9"/>
  </r>
  <r>
    <s v="WEY16"/>
    <s v="Weybridge Library, Church Street, Weybridge"/>
    <x v="7"/>
    <n v="0"/>
    <m/>
    <m/>
    <m/>
    <m/>
    <m/>
    <m/>
    <m/>
    <m/>
    <m/>
    <m/>
    <m/>
    <m/>
    <m/>
    <m/>
    <m/>
    <m/>
    <m/>
    <n v="0"/>
  </r>
  <r>
    <s v="WEY17"/>
    <s v="Garages to the rear of Broadwater House Grenside Road Weybridge KT13 8PZ"/>
    <x v="7"/>
    <n v="0"/>
    <m/>
    <m/>
    <m/>
    <m/>
    <m/>
    <m/>
    <m/>
    <m/>
    <m/>
    <m/>
    <m/>
    <m/>
    <m/>
    <m/>
    <m/>
    <m/>
    <m/>
    <n v="0"/>
  </r>
  <r>
    <s v="WEY18"/>
    <s v="59-65 Baker St, Weybridge KT13 8AH"/>
    <x v="7"/>
    <n v="0"/>
    <m/>
    <m/>
    <m/>
    <m/>
    <m/>
    <m/>
    <m/>
    <m/>
    <m/>
    <m/>
    <m/>
    <m/>
    <m/>
    <m/>
    <m/>
    <m/>
    <m/>
    <n v="0"/>
  </r>
  <r>
    <s v="WEY19"/>
    <s v="Shell Petrol Filling Station 95 Brooklands Road Weybridge KT13 0RP"/>
    <x v="7"/>
    <n v="0"/>
    <m/>
    <m/>
    <m/>
    <m/>
    <m/>
    <m/>
    <m/>
    <m/>
    <m/>
    <m/>
    <m/>
    <m/>
    <m/>
    <m/>
    <m/>
    <m/>
    <m/>
    <n v="0"/>
  </r>
  <r>
    <s v="WEY20"/>
    <s v="Garages at Brockley Combe, Weybridge"/>
    <x v="7"/>
    <n v="0"/>
    <m/>
    <m/>
    <m/>
    <m/>
    <m/>
    <m/>
    <m/>
    <m/>
    <m/>
    <m/>
    <m/>
    <m/>
    <m/>
    <m/>
    <m/>
    <m/>
    <m/>
    <n v="0"/>
  </r>
  <r>
    <s v="WEY21"/>
    <s v="35-47 Monument Hill, Weybridge KT13 8RN"/>
    <x v="7"/>
    <n v="0"/>
    <m/>
    <m/>
    <m/>
    <m/>
    <m/>
    <m/>
    <m/>
    <m/>
    <m/>
    <m/>
    <m/>
    <m/>
    <m/>
    <m/>
    <m/>
    <m/>
    <m/>
    <n v="0"/>
  </r>
  <r>
    <s v="WEY22"/>
    <s v="2-8 Princes Road Weybridge KT13 9BQ"/>
    <x v="7"/>
    <n v="0"/>
    <m/>
    <m/>
    <m/>
    <m/>
    <m/>
    <m/>
    <m/>
    <m/>
    <m/>
    <m/>
    <m/>
    <m/>
    <m/>
    <m/>
    <m/>
    <m/>
    <m/>
    <n v="0"/>
  </r>
  <r>
    <s v="WEY23"/>
    <s v="Weybridge Bowling Club 19 Springfield Lane Weybridge KT13 8AW"/>
    <x v="7"/>
    <n v="22"/>
    <m/>
    <m/>
    <m/>
    <m/>
    <m/>
    <m/>
    <m/>
    <m/>
    <m/>
    <m/>
    <n v="22"/>
    <m/>
    <m/>
    <m/>
    <m/>
    <m/>
    <m/>
    <n v="22"/>
  </r>
  <r>
    <s v="WEY24"/>
    <s v="181 Oatlands Drive, Weybridge KT13 9DJ"/>
    <x v="7"/>
    <n v="0"/>
    <m/>
    <m/>
    <m/>
    <m/>
    <m/>
    <m/>
    <m/>
    <m/>
    <m/>
    <m/>
    <m/>
    <m/>
    <m/>
    <m/>
    <m/>
    <m/>
    <m/>
    <n v="0"/>
  </r>
  <r>
    <s v="WEY25"/>
    <s v="The Old Warehouse, 37A Church Street, Weybridge KT13 8DG"/>
    <x v="7"/>
    <n v="0"/>
    <m/>
    <m/>
    <m/>
    <m/>
    <m/>
    <m/>
    <m/>
    <m/>
    <m/>
    <m/>
    <m/>
    <m/>
    <m/>
    <m/>
    <m/>
    <m/>
    <m/>
    <n v="0"/>
  </r>
  <r>
    <s v="WEY26"/>
    <s v="The Heights"/>
    <x v="7"/>
    <n v="0"/>
    <m/>
    <m/>
    <m/>
    <m/>
    <m/>
    <m/>
    <m/>
    <m/>
    <m/>
    <m/>
    <m/>
    <m/>
    <m/>
    <m/>
    <m/>
    <m/>
    <m/>
    <m/>
  </r>
  <r>
    <s v="WEY27"/>
    <s v="Oatlands car park, Oatlands Drive, Weybridge"/>
    <x v="7"/>
    <n v="0"/>
    <m/>
    <m/>
    <m/>
    <m/>
    <m/>
    <m/>
    <m/>
    <m/>
    <m/>
    <m/>
    <m/>
    <m/>
    <m/>
    <m/>
    <m/>
    <m/>
    <m/>
    <n v="0"/>
  </r>
  <r>
    <s v="WEY28"/>
    <s v="179 Queens Road Weybridge KT13 0AH"/>
    <x v="7"/>
    <n v="9"/>
    <m/>
    <m/>
    <m/>
    <m/>
    <m/>
    <m/>
    <m/>
    <m/>
    <m/>
    <m/>
    <m/>
    <m/>
    <m/>
    <n v="9"/>
    <m/>
    <m/>
    <m/>
    <n v="9"/>
  </r>
  <r>
    <s v="WEY29"/>
    <s v="1 Princes Road Weybridge KT13 9TU"/>
    <x v="7"/>
    <n v="0"/>
    <m/>
    <m/>
    <m/>
    <m/>
    <m/>
    <m/>
    <m/>
    <m/>
    <m/>
    <m/>
    <m/>
    <m/>
    <m/>
    <m/>
    <m/>
    <m/>
    <m/>
    <n v="0"/>
  </r>
  <r>
    <s v="WEY30"/>
    <s v="NHS North West, 58 Church Street, Weybridge KT13 8DP"/>
    <x v="7"/>
    <n v="0"/>
    <m/>
    <m/>
    <m/>
    <m/>
    <m/>
    <m/>
    <m/>
    <m/>
    <m/>
    <m/>
    <m/>
    <m/>
    <m/>
    <m/>
    <m/>
    <m/>
    <m/>
    <n v="0"/>
  </r>
  <r>
    <s v="WEY31"/>
    <s v="Weybridge Delivery Office, Elmgrove Road"/>
    <x v="7"/>
    <n v="0"/>
    <m/>
    <m/>
    <m/>
    <m/>
    <m/>
    <m/>
    <m/>
    <m/>
    <m/>
    <m/>
    <m/>
    <m/>
    <m/>
    <m/>
    <m/>
    <m/>
    <m/>
    <n v="0"/>
  </r>
  <r>
    <s v="WEY32"/>
    <s v="Baker Street car park, Weybridge"/>
    <x v="7"/>
    <n v="7"/>
    <m/>
    <m/>
    <m/>
    <m/>
    <m/>
    <m/>
    <m/>
    <m/>
    <m/>
    <m/>
    <m/>
    <m/>
    <m/>
    <m/>
    <n v="7"/>
    <m/>
    <m/>
    <n v="7"/>
  </r>
  <r>
    <s v="WEY33"/>
    <s v="GlaxoSmithKline, St. Georges Avenue"/>
    <x v="7"/>
    <n v="120"/>
    <m/>
    <m/>
    <m/>
    <m/>
    <m/>
    <m/>
    <m/>
    <n v="60"/>
    <n v="60"/>
    <m/>
    <m/>
    <m/>
    <m/>
    <m/>
    <m/>
    <m/>
    <m/>
    <n v="120"/>
  </r>
  <r>
    <s v="WEY34"/>
    <s v="Woodlawn, Hanger Hill and 2 Churchfields Avenue, Weybridge, KT13 9XU"/>
    <x v="7"/>
    <n v="0"/>
    <m/>
    <m/>
    <m/>
    <m/>
    <m/>
    <m/>
    <m/>
    <m/>
    <m/>
    <m/>
    <m/>
    <m/>
    <m/>
    <m/>
    <m/>
    <m/>
    <m/>
    <n v="0"/>
  </r>
  <r>
    <m/>
    <m/>
    <x v="8"/>
    <m/>
    <m/>
    <m/>
    <m/>
    <m/>
    <m/>
    <m/>
    <m/>
    <m/>
    <m/>
    <m/>
    <m/>
    <m/>
    <m/>
    <m/>
    <m/>
    <m/>
    <m/>
    <m/>
  </r>
  <r>
    <s v="WEY36"/>
    <s v="1-8 Dovecote Close, Weybridge, KT13 8PW"/>
    <x v="7"/>
    <n v="0"/>
    <m/>
    <m/>
    <m/>
    <m/>
    <m/>
    <m/>
    <m/>
    <m/>
    <m/>
    <m/>
    <m/>
    <m/>
    <m/>
    <m/>
    <m/>
    <m/>
    <m/>
    <n v="0"/>
  </r>
  <r>
    <s v="WEY37"/>
    <s v="Foxholes, Weybridge KT13 0BN"/>
    <x v="7"/>
    <n v="0"/>
    <m/>
    <m/>
    <m/>
    <m/>
    <m/>
    <m/>
    <m/>
    <m/>
    <m/>
    <m/>
    <m/>
    <m/>
    <m/>
    <m/>
    <m/>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0CFCE1-9F42-4883-AA0D-EB43C593E1E3}" name="PivotTable29"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3:H10" firstHeaderRow="1" firstDataRow="1" firstDataCol="1"/>
  <pivotFields count="27">
    <pivotField showAll="0"/>
    <pivotField showAll="0"/>
    <pivotField numFmtId="17" showAll="0"/>
    <pivotField numFmtId="17" showAll="0"/>
    <pivotField showAll="0"/>
    <pivotField axis="axisRow" showAll="0">
      <items count="7">
        <item x="0"/>
        <item x="4"/>
        <item x="3"/>
        <item x="5"/>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5"/>
  </rowFields>
  <rowItems count="7">
    <i>
      <x/>
    </i>
    <i>
      <x v="1"/>
    </i>
    <i>
      <x v="2"/>
    </i>
    <i>
      <x v="3"/>
    </i>
    <i>
      <x v="4"/>
    </i>
    <i>
      <x v="5"/>
    </i>
    <i t="grand">
      <x/>
    </i>
  </rowItems>
  <colItems count="1">
    <i/>
  </colItems>
  <dataFields count="1">
    <dataField name="Sum of Total" fld="2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E7949CA-72EA-4C3D-9A08-C045B4DEA516}" name="PivotTable28"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3:E13" firstHeaderRow="1" firstDataRow="1" firstDataCol="1"/>
  <pivotFields count="27">
    <pivotField showAll="0"/>
    <pivotField showAll="0"/>
    <pivotField numFmtId="17" showAll="0"/>
    <pivotField numFmtId="17" showAll="0"/>
    <pivotField showAll="0"/>
    <pivotField axis="axisRow" showAll="0">
      <items count="11">
        <item x="7"/>
        <item x="2"/>
        <item x="1"/>
        <item x="6"/>
        <item x="5"/>
        <item x="3"/>
        <item x="8"/>
        <item x="4"/>
        <item x="0"/>
        <item m="1"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5"/>
  </rowFields>
  <rowItems count="10">
    <i>
      <x/>
    </i>
    <i>
      <x v="1"/>
    </i>
    <i>
      <x v="2"/>
    </i>
    <i>
      <x v="3"/>
    </i>
    <i>
      <x v="4"/>
    </i>
    <i>
      <x v="5"/>
    </i>
    <i>
      <x v="6"/>
    </i>
    <i>
      <x v="7"/>
    </i>
    <i>
      <x v="8"/>
    </i>
    <i t="grand">
      <x/>
    </i>
  </rowItems>
  <colItems count="1">
    <i/>
  </colItems>
  <dataFields count="1">
    <dataField name="Sum of Total" fld="2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990CD5D-4B18-47AE-9711-93E6B7BC8116}" name="PivotTable2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3" firstHeaderRow="1" firstDataRow="1" firstDataCol="1"/>
  <pivotFields count="27">
    <pivotField showAll="0"/>
    <pivotField showAll="0"/>
    <pivotField numFmtId="17" showAll="0"/>
    <pivotField numFmtId="17" showAll="0"/>
    <pivotField showAll="0"/>
    <pivotField axis="axisRow" showAll="0">
      <items count="10">
        <item x="0"/>
        <item x="2"/>
        <item x="3"/>
        <item x="6"/>
        <item x="7"/>
        <item x="4"/>
        <item x="8"/>
        <item x="5"/>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1" showAll="0"/>
  </pivotFields>
  <rowFields count="1">
    <field x="5"/>
  </rowFields>
  <rowItems count="10">
    <i>
      <x/>
    </i>
    <i>
      <x v="1"/>
    </i>
    <i>
      <x v="2"/>
    </i>
    <i>
      <x v="3"/>
    </i>
    <i>
      <x v="4"/>
    </i>
    <i>
      <x v="5"/>
    </i>
    <i>
      <x v="6"/>
    </i>
    <i>
      <x v="7"/>
    </i>
    <i>
      <x v="8"/>
    </i>
    <i t="grand">
      <x/>
    </i>
  </rowItems>
  <colItems count="1">
    <i/>
  </colItems>
  <dataFields count="1">
    <dataField name="Sum of Total" fld="2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CEE1FEF-AE98-412F-93FD-7521B6010997}" name="PivotTable31"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M3:N13" firstHeaderRow="1" firstDataRow="1" firstDataCol="1"/>
  <pivotFields count="22">
    <pivotField showAll="0"/>
    <pivotField showAll="0"/>
    <pivotField axis="axisRow" showAll="0">
      <items count="10">
        <item x="0"/>
        <item x="1"/>
        <item x="3"/>
        <item x="4"/>
        <item x="5"/>
        <item x="2"/>
        <item x="6"/>
        <item x="7"/>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2"/>
  </rowFields>
  <rowItems count="10">
    <i>
      <x/>
    </i>
    <i>
      <x v="1"/>
    </i>
    <i>
      <x v="2"/>
    </i>
    <i>
      <x v="3"/>
    </i>
    <i>
      <x v="4"/>
    </i>
    <i>
      <x v="5"/>
    </i>
    <i>
      <x v="6"/>
    </i>
    <i>
      <x v="7"/>
    </i>
    <i>
      <x v="8"/>
    </i>
    <i t="grand">
      <x/>
    </i>
  </rowItems>
  <colItems count="1">
    <i/>
  </colItems>
  <dataFields count="1">
    <dataField name="Sum of Total" fld="2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0A1DC05-E0A6-4496-ACAF-BBB9DAD85164}" name="PivotTable30"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J3:K5" firstHeaderRow="1" firstDataRow="1" firstDataCol="1"/>
  <pivotFields count="26">
    <pivotField showAll="0"/>
    <pivotField showAll="0"/>
    <pivotField numFmtId="17" showAll="0"/>
    <pivotField showAll="0"/>
    <pivotField axis="axisRow" showAll="0">
      <items count="2">
        <item x="0"/>
        <item t="default"/>
      </items>
    </pivotField>
    <pivotField showAll="0"/>
    <pivotField showAll="0"/>
    <pivotField showAll="0"/>
    <pivotField showAll="0"/>
    <pivotField showAll="0"/>
    <pivotField showAll="0"/>
    <pivotField showAll="0"/>
    <pivotField numFmtId="1" showAll="0"/>
    <pivotField numFmtId="1"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4"/>
  </rowFields>
  <rowItems count="2">
    <i>
      <x/>
    </i>
    <i t="grand">
      <x/>
    </i>
  </rowItems>
  <colItems count="1">
    <i/>
  </colItems>
  <dataFields count="1">
    <dataField name="Sum of Total" fld="2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B24" dT="2024-05-22T13:15:38.18" personId="{B1126E49-9030-40D5-AF53-9A7897E2981E}" id="{421F39B8-5609-49EF-BF3A-9D3AE2A5EFC3}">
    <text xml:space="preserve">Check if any completions on record for this one.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lmbridge.gov.uk/sites/default/files/2024-01/Authority%20Monitoring%20Report%202022%20to%202023.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8B9D-732D-450E-8FCB-9ACCC10E5D20}">
  <dimension ref="A2:R59"/>
  <sheetViews>
    <sheetView topLeftCell="A10" workbookViewId="0">
      <selection activeCell="J14" sqref="J14"/>
    </sheetView>
  </sheetViews>
  <sheetFormatPr defaultRowHeight="15" x14ac:dyDescent="0.25"/>
  <cols>
    <col min="1" max="1" width="12.140625" style="58" customWidth="1"/>
    <col min="2" max="2" width="16.140625" style="58" bestFit="1" customWidth="1"/>
    <col min="3" max="3" width="19.42578125" style="58" customWidth="1"/>
    <col min="4" max="4" width="18.5703125" style="58" customWidth="1"/>
    <col min="5" max="5" width="11.5703125" style="3" bestFit="1" customWidth="1"/>
    <col min="6" max="6" width="9.28515625" style="11" bestFit="1" customWidth="1"/>
    <col min="7" max="7" width="9.28515625" style="3" customWidth="1"/>
    <col min="8" max="8" width="9.5703125" style="11" customWidth="1"/>
    <col min="9" max="9" width="9.140625" style="185"/>
    <col min="10" max="10" width="53.85546875" style="59" bestFit="1" customWidth="1"/>
  </cols>
  <sheetData>
    <row r="2" spans="1:10" s="3" customFormat="1" x14ac:dyDescent="0.25">
      <c r="A2" s="35" t="s">
        <v>0</v>
      </c>
      <c r="B2" s="35" t="s">
        <v>1</v>
      </c>
      <c r="C2" s="35" t="s">
        <v>2</v>
      </c>
      <c r="D2" s="35" t="s">
        <v>3</v>
      </c>
      <c r="E2" s="35" t="s">
        <v>4</v>
      </c>
      <c r="F2" s="36" t="s">
        <v>5</v>
      </c>
      <c r="G2" s="35" t="s">
        <v>6</v>
      </c>
      <c r="H2" s="36" t="s">
        <v>7</v>
      </c>
      <c r="I2" s="41" t="s">
        <v>8</v>
      </c>
      <c r="J2" s="81" t="s">
        <v>9</v>
      </c>
    </row>
    <row r="3" spans="1:10" s="3" customFormat="1" x14ac:dyDescent="0.25">
      <c r="A3" s="20"/>
      <c r="B3" s="20"/>
      <c r="C3" s="20"/>
      <c r="D3" s="20"/>
      <c r="E3" s="2"/>
      <c r="F3" s="9"/>
      <c r="G3" s="3">
        <v>236</v>
      </c>
      <c r="H3" s="9"/>
      <c r="I3" s="10">
        <f t="shared" ref="I3:I13" si="0">SUM(G3:H3)</f>
        <v>236</v>
      </c>
      <c r="J3" s="241" t="s">
        <v>10</v>
      </c>
    </row>
    <row r="4" spans="1:10" s="3" customFormat="1" ht="45" x14ac:dyDescent="0.25">
      <c r="A4" s="175" t="s">
        <v>11</v>
      </c>
      <c r="B4" s="186">
        <v>45017</v>
      </c>
      <c r="C4" s="175" t="s">
        <v>12</v>
      </c>
      <c r="D4" s="175" t="s">
        <v>13</v>
      </c>
      <c r="E4" s="176">
        <v>16</v>
      </c>
      <c r="F4" s="9"/>
      <c r="G4" s="2"/>
      <c r="H4" s="84">
        <v>16</v>
      </c>
      <c r="I4" s="10">
        <f t="shared" si="0"/>
        <v>16</v>
      </c>
      <c r="J4" s="175" t="s">
        <v>14</v>
      </c>
    </row>
    <row r="5" spans="1:10" s="3" customFormat="1" ht="60" x14ac:dyDescent="0.25">
      <c r="A5" s="58" t="s">
        <v>15</v>
      </c>
      <c r="B5" s="187">
        <v>45017</v>
      </c>
      <c r="C5" s="175" t="s">
        <v>16</v>
      </c>
      <c r="D5" s="58" t="s">
        <v>17</v>
      </c>
      <c r="E5" s="65">
        <v>43</v>
      </c>
      <c r="F5" s="9"/>
      <c r="G5" s="2"/>
      <c r="H5" s="85">
        <v>43</v>
      </c>
      <c r="I5" s="10">
        <f t="shared" si="0"/>
        <v>43</v>
      </c>
      <c r="J5" s="175" t="s">
        <v>14</v>
      </c>
    </row>
    <row r="6" spans="1:10" s="3" customFormat="1" ht="45" x14ac:dyDescent="0.25">
      <c r="A6" s="70" t="s">
        <v>18</v>
      </c>
      <c r="B6" s="66">
        <v>45017</v>
      </c>
      <c r="C6" s="70" t="s">
        <v>19</v>
      </c>
      <c r="D6" s="68" t="s">
        <v>17</v>
      </c>
      <c r="E6" s="67">
        <v>1</v>
      </c>
      <c r="F6" s="9"/>
      <c r="G6" s="2"/>
      <c r="H6" s="78">
        <v>1</v>
      </c>
      <c r="I6" s="10">
        <f t="shared" si="0"/>
        <v>1</v>
      </c>
      <c r="J6" s="175" t="s">
        <v>20</v>
      </c>
    </row>
    <row r="7" spans="1:10" s="3" customFormat="1" ht="30" x14ac:dyDescent="0.25">
      <c r="A7" s="70" t="s">
        <v>21</v>
      </c>
      <c r="B7" s="66">
        <v>45017</v>
      </c>
      <c r="C7" s="70" t="s">
        <v>22</v>
      </c>
      <c r="D7" s="68" t="s">
        <v>23</v>
      </c>
      <c r="E7" s="67">
        <v>1</v>
      </c>
      <c r="F7" s="9"/>
      <c r="G7" s="2"/>
      <c r="H7" s="78">
        <v>1</v>
      </c>
      <c r="I7" s="10">
        <f t="shared" si="0"/>
        <v>1</v>
      </c>
      <c r="J7" s="59" t="s">
        <v>24</v>
      </c>
    </row>
    <row r="8" spans="1:10" s="3" customFormat="1" ht="45" x14ac:dyDescent="0.25">
      <c r="A8" s="70" t="s">
        <v>25</v>
      </c>
      <c r="B8" s="66">
        <v>45017</v>
      </c>
      <c r="C8" s="70" t="s">
        <v>26</v>
      </c>
      <c r="D8" s="68" t="s">
        <v>27</v>
      </c>
      <c r="E8" s="67">
        <v>1</v>
      </c>
      <c r="F8" s="9"/>
      <c r="G8" s="2"/>
      <c r="H8" s="78">
        <v>1</v>
      </c>
      <c r="I8" s="10">
        <f t="shared" si="0"/>
        <v>1</v>
      </c>
      <c r="J8" s="175" t="s">
        <v>28</v>
      </c>
    </row>
    <row r="9" spans="1:10" s="3" customFormat="1" ht="30" x14ac:dyDescent="0.25">
      <c r="A9" s="175" t="s">
        <v>29</v>
      </c>
      <c r="B9" s="186">
        <v>45017</v>
      </c>
      <c r="C9" s="50" t="s">
        <v>30</v>
      </c>
      <c r="D9" s="175" t="s">
        <v>31</v>
      </c>
      <c r="E9" s="64">
        <v>1</v>
      </c>
      <c r="F9" s="9"/>
      <c r="G9" s="2"/>
      <c r="H9" s="77">
        <v>1</v>
      </c>
      <c r="I9" s="10">
        <f t="shared" si="0"/>
        <v>1</v>
      </c>
      <c r="J9" s="175" t="s">
        <v>20</v>
      </c>
    </row>
    <row r="10" spans="1:10" s="3" customFormat="1" ht="45" x14ac:dyDescent="0.25">
      <c r="A10" s="175" t="s">
        <v>32</v>
      </c>
      <c r="B10" s="187">
        <v>45017</v>
      </c>
      <c r="C10" s="175" t="s">
        <v>33</v>
      </c>
      <c r="D10" s="175" t="s">
        <v>34</v>
      </c>
      <c r="E10" s="3">
        <v>1</v>
      </c>
      <c r="F10" s="9"/>
      <c r="G10" s="2"/>
      <c r="H10" s="11">
        <v>1</v>
      </c>
      <c r="I10" s="10">
        <f t="shared" si="0"/>
        <v>1</v>
      </c>
      <c r="J10" s="175" t="s">
        <v>20</v>
      </c>
    </row>
    <row r="11" spans="1:10" s="3" customFormat="1" ht="45" x14ac:dyDescent="0.25">
      <c r="A11" s="175" t="s">
        <v>35</v>
      </c>
      <c r="B11" s="186">
        <v>45047</v>
      </c>
      <c r="C11" s="50" t="s">
        <v>36</v>
      </c>
      <c r="D11" s="175" t="s">
        <v>23</v>
      </c>
      <c r="E11" s="64">
        <v>7</v>
      </c>
      <c r="F11" s="9"/>
      <c r="G11" s="2"/>
      <c r="H11" s="77">
        <v>7</v>
      </c>
      <c r="I11" s="10">
        <f t="shared" si="0"/>
        <v>7</v>
      </c>
      <c r="J11" s="175" t="s">
        <v>20</v>
      </c>
    </row>
    <row r="12" spans="1:10" s="3" customFormat="1" ht="60" x14ac:dyDescent="0.25">
      <c r="A12" s="70" t="s">
        <v>37</v>
      </c>
      <c r="B12" s="66">
        <v>45058</v>
      </c>
      <c r="C12" s="70" t="s">
        <v>38</v>
      </c>
      <c r="D12" s="68" t="s">
        <v>23</v>
      </c>
      <c r="E12" s="67">
        <v>1</v>
      </c>
      <c r="F12" s="9"/>
      <c r="G12" s="2"/>
      <c r="H12" s="78">
        <v>1</v>
      </c>
      <c r="I12" s="10">
        <f t="shared" si="0"/>
        <v>1</v>
      </c>
      <c r="J12" s="175" t="s">
        <v>20</v>
      </c>
    </row>
    <row r="13" spans="1:10" s="3" customFormat="1" ht="45" x14ac:dyDescent="0.25">
      <c r="A13" s="70" t="s">
        <v>39</v>
      </c>
      <c r="B13" s="66">
        <v>45047</v>
      </c>
      <c r="C13" s="70" t="s">
        <v>40</v>
      </c>
      <c r="D13" s="68" t="s">
        <v>41</v>
      </c>
      <c r="E13" s="67">
        <v>2</v>
      </c>
      <c r="F13" s="9"/>
      <c r="G13" s="2"/>
      <c r="H13" s="78">
        <v>2</v>
      </c>
      <c r="I13" s="10">
        <f t="shared" si="0"/>
        <v>2</v>
      </c>
      <c r="J13" s="175" t="s">
        <v>20</v>
      </c>
    </row>
    <row r="14" spans="1:10" s="3" customFormat="1" ht="47.25" customHeight="1" x14ac:dyDescent="0.25">
      <c r="A14" s="175" t="s">
        <v>42</v>
      </c>
      <c r="B14" s="187">
        <v>45078</v>
      </c>
      <c r="C14" s="175" t="s">
        <v>43</v>
      </c>
      <c r="D14" s="175" t="s">
        <v>31</v>
      </c>
      <c r="E14" s="65">
        <v>74</v>
      </c>
      <c r="F14" s="11" t="s">
        <v>44</v>
      </c>
      <c r="G14" s="2"/>
      <c r="H14" s="85">
        <v>74</v>
      </c>
      <c r="I14" s="10">
        <v>74</v>
      </c>
      <c r="J14" s="175" t="s">
        <v>45</v>
      </c>
    </row>
    <row r="15" spans="1:10" s="3" customFormat="1" ht="30" x14ac:dyDescent="0.25">
      <c r="A15" s="175" t="s">
        <v>46</v>
      </c>
      <c r="B15" s="186">
        <v>45082</v>
      </c>
      <c r="C15" s="50" t="s">
        <v>47</v>
      </c>
      <c r="D15" s="175" t="s">
        <v>31</v>
      </c>
      <c r="E15" s="176">
        <v>2</v>
      </c>
      <c r="F15" s="9"/>
      <c r="G15" s="2"/>
      <c r="H15" s="84">
        <v>2</v>
      </c>
      <c r="I15" s="10">
        <f t="shared" ref="I15:I54" si="1">SUM(G15:H15)</f>
        <v>2</v>
      </c>
      <c r="J15" s="175" t="s">
        <v>20</v>
      </c>
    </row>
    <row r="16" spans="1:10" s="3" customFormat="1" ht="45" x14ac:dyDescent="0.25">
      <c r="A16" s="175" t="s">
        <v>48</v>
      </c>
      <c r="B16" s="186">
        <v>45103</v>
      </c>
      <c r="C16" s="50" t="s">
        <v>49</v>
      </c>
      <c r="D16" s="175" t="s">
        <v>17</v>
      </c>
      <c r="E16" s="176">
        <v>3</v>
      </c>
      <c r="F16" s="9"/>
      <c r="G16" s="2"/>
      <c r="H16" s="84">
        <v>3</v>
      </c>
      <c r="I16" s="10">
        <f t="shared" si="1"/>
        <v>3</v>
      </c>
      <c r="J16" s="175" t="s">
        <v>20</v>
      </c>
    </row>
    <row r="17" spans="1:10" s="3" customFormat="1" ht="75" x14ac:dyDescent="0.25">
      <c r="A17" s="175" t="s">
        <v>50</v>
      </c>
      <c r="B17" s="186">
        <v>45078</v>
      </c>
      <c r="C17" s="50" t="s">
        <v>51</v>
      </c>
      <c r="D17" s="175" t="s">
        <v>31</v>
      </c>
      <c r="E17" s="176">
        <v>28</v>
      </c>
      <c r="F17" s="9"/>
      <c r="G17" s="2"/>
      <c r="H17" s="84">
        <v>28</v>
      </c>
      <c r="I17" s="10">
        <f t="shared" si="1"/>
        <v>28</v>
      </c>
      <c r="J17" s="175" t="s">
        <v>20</v>
      </c>
    </row>
    <row r="18" spans="1:10" s="3" customFormat="1" ht="60" x14ac:dyDescent="0.25">
      <c r="A18" s="175" t="s">
        <v>52</v>
      </c>
      <c r="B18" s="187">
        <v>45078</v>
      </c>
      <c r="C18" s="175" t="s">
        <v>53</v>
      </c>
      <c r="D18" s="175" t="s">
        <v>17</v>
      </c>
      <c r="E18" s="176">
        <v>1</v>
      </c>
      <c r="F18" s="9"/>
      <c r="G18" s="2"/>
      <c r="H18" s="84">
        <v>1</v>
      </c>
      <c r="I18" s="10">
        <f t="shared" si="1"/>
        <v>1</v>
      </c>
      <c r="J18" s="175" t="s">
        <v>20</v>
      </c>
    </row>
    <row r="19" spans="1:10" s="3" customFormat="1" ht="45" x14ac:dyDescent="0.25">
      <c r="A19" s="175" t="s">
        <v>54</v>
      </c>
      <c r="B19" s="187">
        <v>45078</v>
      </c>
      <c r="C19" s="50" t="s">
        <v>55</v>
      </c>
      <c r="D19" s="175" t="s">
        <v>27</v>
      </c>
      <c r="E19" s="65">
        <v>2</v>
      </c>
      <c r="F19" s="9"/>
      <c r="G19" s="2"/>
      <c r="H19" s="85">
        <v>2</v>
      </c>
      <c r="I19" s="10">
        <f t="shared" si="1"/>
        <v>2</v>
      </c>
      <c r="J19" s="175" t="s">
        <v>20</v>
      </c>
    </row>
    <row r="20" spans="1:10" s="3" customFormat="1" ht="60" x14ac:dyDescent="0.25">
      <c r="A20" s="175" t="s">
        <v>56</v>
      </c>
      <c r="B20" s="187">
        <v>45141</v>
      </c>
      <c r="C20" s="50" t="s">
        <v>57</v>
      </c>
      <c r="D20" s="175" t="s">
        <v>31</v>
      </c>
      <c r="E20" s="65">
        <v>1</v>
      </c>
      <c r="F20" s="9"/>
      <c r="G20" s="2"/>
      <c r="H20" s="85">
        <v>1</v>
      </c>
      <c r="I20" s="10">
        <f t="shared" si="1"/>
        <v>1</v>
      </c>
      <c r="J20" s="175" t="s">
        <v>20</v>
      </c>
    </row>
    <row r="21" spans="1:10" s="3" customFormat="1" ht="60" x14ac:dyDescent="0.25">
      <c r="A21" s="70" t="s">
        <v>58</v>
      </c>
      <c r="B21" s="66">
        <v>45159</v>
      </c>
      <c r="C21" s="70" t="s">
        <v>59</v>
      </c>
      <c r="D21" s="68" t="s">
        <v>23</v>
      </c>
      <c r="E21" s="69">
        <v>1</v>
      </c>
      <c r="F21" s="9"/>
      <c r="G21" s="2"/>
      <c r="H21" s="86">
        <v>1</v>
      </c>
      <c r="I21" s="10">
        <f t="shared" si="1"/>
        <v>1</v>
      </c>
      <c r="J21" s="175" t="s">
        <v>20</v>
      </c>
    </row>
    <row r="22" spans="1:10" s="3" customFormat="1" ht="45" x14ac:dyDescent="0.25">
      <c r="A22" s="175" t="s">
        <v>60</v>
      </c>
      <c r="B22" s="187">
        <v>45142</v>
      </c>
      <c r="C22" s="175" t="s">
        <v>61</v>
      </c>
      <c r="D22" s="175" t="s">
        <v>17</v>
      </c>
      <c r="E22" s="65">
        <v>1</v>
      </c>
      <c r="F22" s="9"/>
      <c r="G22" s="2"/>
      <c r="H22" s="85">
        <v>1</v>
      </c>
      <c r="I22" s="10">
        <f t="shared" si="1"/>
        <v>1</v>
      </c>
      <c r="J22" s="175" t="s">
        <v>20</v>
      </c>
    </row>
    <row r="23" spans="1:10" s="3" customFormat="1" ht="45" x14ac:dyDescent="0.25">
      <c r="A23" s="70" t="s">
        <v>62</v>
      </c>
      <c r="B23" s="66">
        <v>45184</v>
      </c>
      <c r="C23" s="70" t="s">
        <v>63</v>
      </c>
      <c r="D23" s="68" t="s">
        <v>27</v>
      </c>
      <c r="E23" s="69">
        <v>10</v>
      </c>
      <c r="F23" s="9"/>
      <c r="G23" s="2"/>
      <c r="H23" s="86">
        <v>10</v>
      </c>
      <c r="I23" s="10">
        <f t="shared" si="1"/>
        <v>10</v>
      </c>
      <c r="J23" s="175" t="s">
        <v>20</v>
      </c>
    </row>
    <row r="24" spans="1:10" s="3" customFormat="1" ht="45" x14ac:dyDescent="0.25">
      <c r="A24" s="175" t="s">
        <v>64</v>
      </c>
      <c r="B24" s="186">
        <v>45196</v>
      </c>
      <c r="C24" s="50" t="s">
        <v>65</v>
      </c>
      <c r="D24" s="175" t="s">
        <v>13</v>
      </c>
      <c r="E24" s="176">
        <v>3</v>
      </c>
      <c r="F24" s="9"/>
      <c r="G24" s="2"/>
      <c r="H24" s="84">
        <v>3</v>
      </c>
      <c r="I24" s="10">
        <f t="shared" si="1"/>
        <v>3</v>
      </c>
      <c r="J24" s="175" t="s">
        <v>20</v>
      </c>
    </row>
    <row r="25" spans="1:10" s="3" customFormat="1" ht="30" x14ac:dyDescent="0.25">
      <c r="A25" s="175" t="s">
        <v>66</v>
      </c>
      <c r="B25" s="186">
        <v>45225</v>
      </c>
      <c r="C25" s="50" t="s">
        <v>67</v>
      </c>
      <c r="D25" s="175" t="s">
        <v>41</v>
      </c>
      <c r="E25" s="176">
        <v>2</v>
      </c>
      <c r="F25" s="9"/>
      <c r="G25" s="2"/>
      <c r="H25" s="84">
        <v>2</v>
      </c>
      <c r="I25" s="10">
        <f t="shared" si="1"/>
        <v>2</v>
      </c>
      <c r="J25" s="175" t="s">
        <v>20</v>
      </c>
    </row>
    <row r="26" spans="1:10" s="3" customFormat="1" ht="45" x14ac:dyDescent="0.25">
      <c r="A26" s="175" t="s">
        <v>68</v>
      </c>
      <c r="B26" s="186">
        <v>45224</v>
      </c>
      <c r="C26" s="50" t="s">
        <v>69</v>
      </c>
      <c r="D26" s="175" t="s">
        <v>41</v>
      </c>
      <c r="E26" s="176">
        <v>1</v>
      </c>
      <c r="F26" s="9"/>
      <c r="G26" s="2"/>
      <c r="H26" s="84">
        <v>1</v>
      </c>
      <c r="I26" s="10">
        <f t="shared" si="1"/>
        <v>1</v>
      </c>
      <c r="J26" s="175" t="s">
        <v>20</v>
      </c>
    </row>
    <row r="27" spans="1:10" s="3" customFormat="1" ht="60" x14ac:dyDescent="0.25">
      <c r="A27" s="175" t="s">
        <v>70</v>
      </c>
      <c r="B27" s="186">
        <v>45224</v>
      </c>
      <c r="C27" s="50" t="s">
        <v>71</v>
      </c>
      <c r="D27" s="175" t="s">
        <v>31</v>
      </c>
      <c r="E27" s="176">
        <v>2</v>
      </c>
      <c r="F27" s="9"/>
      <c r="G27" s="2"/>
      <c r="H27" s="84">
        <v>2</v>
      </c>
      <c r="I27" s="10">
        <f t="shared" si="1"/>
        <v>2</v>
      </c>
      <c r="J27" s="175" t="s">
        <v>20</v>
      </c>
    </row>
    <row r="28" spans="1:10" s="3" customFormat="1" ht="60" x14ac:dyDescent="0.25">
      <c r="A28" s="70" t="s">
        <v>72</v>
      </c>
      <c r="B28" s="66">
        <v>45233</v>
      </c>
      <c r="C28" s="70" t="s">
        <v>73</v>
      </c>
      <c r="D28" s="68" t="s">
        <v>23</v>
      </c>
      <c r="E28" s="69">
        <v>4</v>
      </c>
      <c r="F28" s="9"/>
      <c r="G28" s="2"/>
      <c r="H28" s="86">
        <v>4</v>
      </c>
      <c r="I28" s="10">
        <f t="shared" si="1"/>
        <v>4</v>
      </c>
      <c r="J28" s="175" t="s">
        <v>20</v>
      </c>
    </row>
    <row r="29" spans="1:10" s="3" customFormat="1" ht="45" x14ac:dyDescent="0.25">
      <c r="A29" s="70" t="s">
        <v>74</v>
      </c>
      <c r="B29" s="66">
        <v>45231</v>
      </c>
      <c r="C29" s="70" t="s">
        <v>75</v>
      </c>
      <c r="D29" s="68" t="s">
        <v>27</v>
      </c>
      <c r="E29" s="67">
        <v>1</v>
      </c>
      <c r="F29" s="9"/>
      <c r="G29" s="2"/>
      <c r="H29" s="78">
        <v>1</v>
      </c>
      <c r="I29" s="10">
        <f t="shared" si="1"/>
        <v>1</v>
      </c>
      <c r="J29" s="175" t="s">
        <v>20</v>
      </c>
    </row>
    <row r="30" spans="1:10" s="3" customFormat="1" ht="60" x14ac:dyDescent="0.25">
      <c r="A30" s="175" t="s">
        <v>76</v>
      </c>
      <c r="B30" s="66">
        <v>45233</v>
      </c>
      <c r="C30" s="175" t="s">
        <v>77</v>
      </c>
      <c r="D30" s="68" t="s">
        <v>78</v>
      </c>
      <c r="E30" s="65">
        <v>1</v>
      </c>
      <c r="F30" s="9"/>
      <c r="G30" s="2"/>
      <c r="H30" s="85">
        <v>1</v>
      </c>
      <c r="I30" s="10">
        <f t="shared" si="1"/>
        <v>1</v>
      </c>
      <c r="J30" s="175" t="s">
        <v>20</v>
      </c>
    </row>
    <row r="31" spans="1:10" s="3" customFormat="1" ht="45" x14ac:dyDescent="0.25">
      <c r="A31" s="70" t="s">
        <v>79</v>
      </c>
      <c r="B31" s="66">
        <v>45273</v>
      </c>
      <c r="C31" s="70" t="s">
        <v>80</v>
      </c>
      <c r="D31" s="87" t="s">
        <v>27</v>
      </c>
      <c r="E31" s="67">
        <v>1</v>
      </c>
      <c r="F31" s="9"/>
      <c r="G31" s="2"/>
      <c r="H31" s="78">
        <v>1</v>
      </c>
      <c r="I31" s="10">
        <f t="shared" si="1"/>
        <v>1</v>
      </c>
      <c r="J31" s="175" t="s">
        <v>20</v>
      </c>
    </row>
    <row r="32" spans="1:10" s="3" customFormat="1" ht="45" x14ac:dyDescent="0.25">
      <c r="A32" s="70" t="s">
        <v>81</v>
      </c>
      <c r="B32" s="66">
        <v>45267</v>
      </c>
      <c r="C32" s="70" t="s">
        <v>82</v>
      </c>
      <c r="D32" s="68" t="s">
        <v>17</v>
      </c>
      <c r="E32" s="67">
        <v>3</v>
      </c>
      <c r="F32" s="9"/>
      <c r="G32" s="2"/>
      <c r="H32" s="78">
        <v>3</v>
      </c>
      <c r="I32" s="10">
        <f t="shared" si="1"/>
        <v>3</v>
      </c>
      <c r="J32" s="175" t="s">
        <v>20</v>
      </c>
    </row>
    <row r="33" spans="1:18" s="3" customFormat="1" ht="60" x14ac:dyDescent="0.25">
      <c r="A33" s="70" t="s">
        <v>83</v>
      </c>
      <c r="B33" s="66">
        <v>45269</v>
      </c>
      <c r="C33" s="70" t="s">
        <v>84</v>
      </c>
      <c r="D33" s="68" t="s">
        <v>85</v>
      </c>
      <c r="E33" s="67">
        <v>1</v>
      </c>
      <c r="F33" s="9"/>
      <c r="G33" s="2"/>
      <c r="H33" s="78">
        <v>1</v>
      </c>
      <c r="I33" s="10">
        <f t="shared" si="1"/>
        <v>1</v>
      </c>
      <c r="J33" s="175" t="s">
        <v>20</v>
      </c>
    </row>
    <row r="34" spans="1:18" s="3" customFormat="1" ht="75" x14ac:dyDescent="0.25">
      <c r="A34" s="70" t="s">
        <v>86</v>
      </c>
      <c r="B34" s="66">
        <v>45268</v>
      </c>
      <c r="C34" s="70" t="s">
        <v>87</v>
      </c>
      <c r="D34" s="68" t="s">
        <v>13</v>
      </c>
      <c r="E34" s="69">
        <v>1</v>
      </c>
      <c r="F34" s="9"/>
      <c r="G34" s="2"/>
      <c r="H34" s="86">
        <v>1</v>
      </c>
      <c r="I34" s="10">
        <f t="shared" si="1"/>
        <v>1</v>
      </c>
      <c r="J34" s="175" t="s">
        <v>20</v>
      </c>
    </row>
    <row r="35" spans="1:18" s="3" customFormat="1" ht="75" x14ac:dyDescent="0.25">
      <c r="A35" s="175" t="s">
        <v>88</v>
      </c>
      <c r="B35" s="186">
        <v>45280</v>
      </c>
      <c r="C35" s="50" t="s">
        <v>89</v>
      </c>
      <c r="D35" s="175" t="s">
        <v>31</v>
      </c>
      <c r="E35" s="176">
        <v>1</v>
      </c>
      <c r="F35" s="9"/>
      <c r="G35" s="2"/>
      <c r="H35" s="84">
        <v>1</v>
      </c>
      <c r="I35" s="10">
        <f t="shared" si="1"/>
        <v>1</v>
      </c>
      <c r="J35" s="175" t="s">
        <v>20</v>
      </c>
    </row>
    <row r="36" spans="1:18" s="3" customFormat="1" ht="45" x14ac:dyDescent="0.25">
      <c r="A36" s="175" t="s">
        <v>90</v>
      </c>
      <c r="B36" s="187">
        <v>45261</v>
      </c>
      <c r="C36" s="175" t="s">
        <v>91</v>
      </c>
      <c r="D36" s="175" t="s">
        <v>85</v>
      </c>
      <c r="E36" s="176">
        <v>14</v>
      </c>
      <c r="F36" s="9"/>
      <c r="G36" s="2"/>
      <c r="H36" s="84">
        <v>14</v>
      </c>
      <c r="I36" s="10">
        <f t="shared" si="1"/>
        <v>14</v>
      </c>
      <c r="J36" s="175" t="s">
        <v>20</v>
      </c>
    </row>
    <row r="37" spans="1:18" s="3" customFormat="1" ht="45" x14ac:dyDescent="0.25">
      <c r="A37" s="70" t="s">
        <v>92</v>
      </c>
      <c r="B37" s="66">
        <v>45313</v>
      </c>
      <c r="C37" s="70" t="s">
        <v>93</v>
      </c>
      <c r="D37" s="68" t="s">
        <v>27</v>
      </c>
      <c r="E37" s="69">
        <v>1</v>
      </c>
      <c r="F37" s="9"/>
      <c r="G37" s="2"/>
      <c r="H37" s="86">
        <v>1</v>
      </c>
      <c r="I37" s="10">
        <f t="shared" si="1"/>
        <v>1</v>
      </c>
      <c r="J37" s="175" t="s">
        <v>20</v>
      </c>
    </row>
    <row r="38" spans="1:18" s="3" customFormat="1" ht="45" x14ac:dyDescent="0.25">
      <c r="A38" s="58" t="s">
        <v>94</v>
      </c>
      <c r="B38" s="187">
        <v>45292</v>
      </c>
      <c r="C38" s="50" t="s">
        <v>95</v>
      </c>
      <c r="D38" s="175" t="s">
        <v>31</v>
      </c>
      <c r="E38" s="3">
        <v>39</v>
      </c>
      <c r="F38" s="9"/>
      <c r="G38" s="2"/>
      <c r="H38" s="11">
        <v>39</v>
      </c>
      <c r="I38" s="10">
        <f t="shared" si="1"/>
        <v>39</v>
      </c>
      <c r="J38" s="175" t="s">
        <v>20</v>
      </c>
    </row>
    <row r="39" spans="1:18" s="3" customFormat="1" ht="60" x14ac:dyDescent="0.25">
      <c r="A39" s="58" t="s">
        <v>96</v>
      </c>
      <c r="B39" s="187">
        <v>45315</v>
      </c>
      <c r="C39" s="175" t="s">
        <v>97</v>
      </c>
      <c r="D39" s="58" t="s">
        <v>17</v>
      </c>
      <c r="E39" s="65">
        <v>32</v>
      </c>
      <c r="F39" s="11" t="s">
        <v>44</v>
      </c>
      <c r="G39" s="2"/>
      <c r="H39" s="85">
        <v>32</v>
      </c>
      <c r="I39" s="10">
        <f t="shared" si="1"/>
        <v>32</v>
      </c>
      <c r="J39" s="175" t="s">
        <v>98</v>
      </c>
    </row>
    <row r="40" spans="1:18" s="3" customFormat="1" ht="60" x14ac:dyDescent="0.25">
      <c r="A40" s="175" t="s">
        <v>99</v>
      </c>
      <c r="B40" s="186">
        <v>45314</v>
      </c>
      <c r="C40" s="50" t="s">
        <v>100</v>
      </c>
      <c r="D40" s="175" t="s">
        <v>31</v>
      </c>
      <c r="E40" s="176">
        <v>2</v>
      </c>
      <c r="F40" s="9"/>
      <c r="G40" s="2"/>
      <c r="H40" s="84">
        <v>2</v>
      </c>
      <c r="I40" s="10">
        <f t="shared" si="1"/>
        <v>2</v>
      </c>
      <c r="J40" s="175" t="s">
        <v>20</v>
      </c>
    </row>
    <row r="41" spans="1:18" s="3" customFormat="1" ht="45" x14ac:dyDescent="0.25">
      <c r="A41" s="70" t="s">
        <v>101</v>
      </c>
      <c r="B41" s="66">
        <v>45299</v>
      </c>
      <c r="C41" s="70" t="s">
        <v>102</v>
      </c>
      <c r="D41" s="68" t="s">
        <v>17</v>
      </c>
      <c r="E41" s="67">
        <v>6</v>
      </c>
      <c r="F41" s="9"/>
      <c r="G41" s="2"/>
      <c r="H41" s="78">
        <v>6</v>
      </c>
      <c r="I41" s="10">
        <f t="shared" si="1"/>
        <v>6</v>
      </c>
      <c r="J41" s="175" t="s">
        <v>20</v>
      </c>
    </row>
    <row r="42" spans="1:18" s="3" customFormat="1" ht="45" x14ac:dyDescent="0.25">
      <c r="A42" s="58" t="s">
        <v>103</v>
      </c>
      <c r="B42" s="66">
        <v>45299</v>
      </c>
      <c r="C42" s="175" t="s">
        <v>104</v>
      </c>
      <c r="D42" s="58" t="s">
        <v>31</v>
      </c>
      <c r="E42" s="65">
        <v>7</v>
      </c>
      <c r="F42" s="9"/>
      <c r="G42" s="2"/>
      <c r="H42" s="85">
        <v>7</v>
      </c>
      <c r="I42" s="10">
        <f t="shared" si="1"/>
        <v>7</v>
      </c>
      <c r="J42" s="175" t="s">
        <v>20</v>
      </c>
    </row>
    <row r="43" spans="1:18" s="3" customFormat="1" ht="45" x14ac:dyDescent="0.25">
      <c r="A43" s="58" t="s">
        <v>105</v>
      </c>
      <c r="B43" s="187">
        <v>45369</v>
      </c>
      <c r="C43" s="50" t="s">
        <v>106</v>
      </c>
      <c r="D43" s="175" t="s">
        <v>17</v>
      </c>
      <c r="E43" s="65">
        <v>28</v>
      </c>
      <c r="F43" s="9"/>
      <c r="G43" s="2"/>
      <c r="H43" s="85">
        <v>28</v>
      </c>
      <c r="I43" s="10">
        <f t="shared" si="1"/>
        <v>28</v>
      </c>
      <c r="J43" s="175" t="s">
        <v>20</v>
      </c>
    </row>
    <row r="44" spans="1:18" s="3" customFormat="1" ht="46.5" customHeight="1" x14ac:dyDescent="0.25">
      <c r="A44" s="58" t="s">
        <v>107</v>
      </c>
      <c r="B44" s="187">
        <v>45352</v>
      </c>
      <c r="C44" s="175" t="s">
        <v>108</v>
      </c>
      <c r="D44" s="175" t="s">
        <v>109</v>
      </c>
      <c r="E44" s="3">
        <v>1</v>
      </c>
      <c r="F44" s="9"/>
      <c r="G44" s="2"/>
      <c r="H44" s="11">
        <v>1</v>
      </c>
      <c r="I44" s="10">
        <f t="shared" si="1"/>
        <v>1</v>
      </c>
      <c r="J44" s="175" t="s">
        <v>20</v>
      </c>
    </row>
    <row r="45" spans="1:18" s="3" customFormat="1" ht="45" x14ac:dyDescent="0.25">
      <c r="A45" s="70" t="s">
        <v>110</v>
      </c>
      <c r="B45" s="66">
        <v>45369</v>
      </c>
      <c r="C45" s="70" t="s">
        <v>111</v>
      </c>
      <c r="D45" s="68" t="s">
        <v>27</v>
      </c>
      <c r="E45" s="67">
        <v>8</v>
      </c>
      <c r="F45" s="9"/>
      <c r="G45" s="2"/>
      <c r="H45" s="78">
        <v>8</v>
      </c>
      <c r="I45" s="10">
        <f t="shared" si="1"/>
        <v>8</v>
      </c>
      <c r="J45" s="175" t="s">
        <v>20</v>
      </c>
    </row>
    <row r="46" spans="1:18" s="3" customFormat="1" ht="60" x14ac:dyDescent="0.25">
      <c r="A46" s="58" t="s">
        <v>112</v>
      </c>
      <c r="B46" s="187">
        <v>45369</v>
      </c>
      <c r="C46" s="175" t="s">
        <v>113</v>
      </c>
      <c r="D46" s="68" t="s">
        <v>27</v>
      </c>
      <c r="E46" s="3">
        <v>1</v>
      </c>
      <c r="F46" s="9"/>
      <c r="G46" s="2"/>
      <c r="H46" s="11">
        <v>1</v>
      </c>
      <c r="I46" s="10">
        <f t="shared" si="1"/>
        <v>1</v>
      </c>
      <c r="J46" s="175" t="s">
        <v>20</v>
      </c>
    </row>
    <row r="47" spans="1:18" s="3" customFormat="1" ht="45" x14ac:dyDescent="0.25">
      <c r="A47" s="70" t="s">
        <v>114</v>
      </c>
      <c r="B47" s="187">
        <v>45352</v>
      </c>
      <c r="C47" s="70" t="s">
        <v>115</v>
      </c>
      <c r="D47" s="68" t="s">
        <v>17</v>
      </c>
      <c r="E47" s="3">
        <v>2</v>
      </c>
      <c r="F47" s="9"/>
      <c r="G47" s="2"/>
      <c r="H47" s="11">
        <v>2</v>
      </c>
      <c r="I47" s="10">
        <f t="shared" si="1"/>
        <v>2</v>
      </c>
      <c r="J47" s="175" t="s">
        <v>45</v>
      </c>
    </row>
    <row r="48" spans="1:18" s="3" customFormat="1" ht="45" x14ac:dyDescent="0.25">
      <c r="A48" s="70" t="s">
        <v>116</v>
      </c>
      <c r="B48" s="187">
        <v>45352</v>
      </c>
      <c r="C48" s="70" t="s">
        <v>117</v>
      </c>
      <c r="D48" s="68" t="s">
        <v>27</v>
      </c>
      <c r="E48" s="3">
        <v>2</v>
      </c>
      <c r="F48" s="9"/>
      <c r="G48" s="2"/>
      <c r="H48" s="11">
        <v>2</v>
      </c>
      <c r="I48" s="10">
        <f t="shared" si="1"/>
        <v>2</v>
      </c>
      <c r="J48" s="175" t="s">
        <v>45</v>
      </c>
      <c r="L48" s="68"/>
      <c r="M48" s="92"/>
      <c r="N48" s="92"/>
      <c r="O48" s="70"/>
      <c r="Q48" s="67"/>
      <c r="R48" s="69"/>
    </row>
    <row r="49" spans="1:18" s="3" customFormat="1" ht="75" x14ac:dyDescent="0.25">
      <c r="A49" s="175" t="s">
        <v>118</v>
      </c>
      <c r="B49" s="187">
        <v>45200</v>
      </c>
      <c r="C49" s="50" t="s">
        <v>119</v>
      </c>
      <c r="D49" s="175" t="s">
        <v>27</v>
      </c>
      <c r="E49" s="3">
        <v>10</v>
      </c>
      <c r="F49" s="9"/>
      <c r="G49" s="2"/>
      <c r="H49" s="9">
        <v>10</v>
      </c>
      <c r="I49" s="10">
        <f t="shared" si="1"/>
        <v>10</v>
      </c>
      <c r="J49" s="175" t="s">
        <v>120</v>
      </c>
      <c r="L49" s="68"/>
      <c r="M49" s="92"/>
      <c r="N49" s="92"/>
      <c r="O49" s="70"/>
      <c r="Q49" s="67"/>
      <c r="R49" s="69"/>
    </row>
    <row r="50" spans="1:18" s="3" customFormat="1" ht="45" x14ac:dyDescent="0.25">
      <c r="A50" s="175" t="s">
        <v>121</v>
      </c>
      <c r="B50" s="187">
        <v>45352</v>
      </c>
      <c r="C50" s="50" t="s">
        <v>122</v>
      </c>
      <c r="D50" s="175" t="s">
        <v>31</v>
      </c>
      <c r="E50" s="3">
        <v>1</v>
      </c>
      <c r="F50" s="9"/>
      <c r="G50" s="2"/>
      <c r="H50" s="11">
        <v>1</v>
      </c>
      <c r="I50" s="10">
        <f t="shared" si="1"/>
        <v>1</v>
      </c>
      <c r="J50" s="175" t="s">
        <v>123</v>
      </c>
      <c r="L50" s="68"/>
      <c r="M50" s="92"/>
      <c r="N50" s="92"/>
      <c r="O50" s="70"/>
      <c r="Q50" s="67"/>
      <c r="R50" s="69"/>
    </row>
    <row r="51" spans="1:18" s="3" customFormat="1" ht="60" x14ac:dyDescent="0.25">
      <c r="A51" s="58" t="s">
        <v>124</v>
      </c>
      <c r="B51" s="187">
        <v>45352</v>
      </c>
      <c r="C51" s="175" t="s">
        <v>125</v>
      </c>
      <c r="D51" s="58" t="s">
        <v>17</v>
      </c>
      <c r="E51" s="3">
        <v>1</v>
      </c>
      <c r="F51" s="9"/>
      <c r="G51" s="2"/>
      <c r="H51" s="11">
        <v>1</v>
      </c>
      <c r="I51" s="10">
        <f t="shared" si="1"/>
        <v>1</v>
      </c>
      <c r="J51" s="175" t="s">
        <v>126</v>
      </c>
      <c r="L51" s="68"/>
      <c r="M51" s="92"/>
      <c r="N51" s="92"/>
      <c r="O51" s="70"/>
      <c r="Q51" s="67"/>
      <c r="R51" s="69"/>
    </row>
    <row r="52" spans="1:18" s="3" customFormat="1" ht="45" x14ac:dyDescent="0.25">
      <c r="A52" s="175" t="s">
        <v>127</v>
      </c>
      <c r="B52" s="187">
        <v>45352</v>
      </c>
      <c r="C52" s="50" t="s">
        <v>128</v>
      </c>
      <c r="D52" s="175" t="s">
        <v>129</v>
      </c>
      <c r="E52" s="3">
        <v>1</v>
      </c>
      <c r="F52" s="9"/>
      <c r="G52" s="2"/>
      <c r="H52" s="11">
        <v>1</v>
      </c>
      <c r="I52" s="10">
        <f t="shared" si="1"/>
        <v>1</v>
      </c>
      <c r="J52" s="175" t="s">
        <v>123</v>
      </c>
      <c r="L52" s="68"/>
      <c r="M52" s="92"/>
      <c r="N52" s="92"/>
      <c r="O52" s="70"/>
      <c r="Q52" s="67"/>
      <c r="R52" s="69"/>
    </row>
    <row r="53" spans="1:18" s="3" customFormat="1" ht="45" x14ac:dyDescent="0.25">
      <c r="A53" s="58" t="s">
        <v>130</v>
      </c>
      <c r="B53" s="187">
        <v>45352</v>
      </c>
      <c r="C53" s="175" t="s">
        <v>131</v>
      </c>
      <c r="D53" s="58" t="s">
        <v>41</v>
      </c>
      <c r="E53" s="3">
        <v>17</v>
      </c>
      <c r="F53" s="9"/>
      <c r="G53" s="2"/>
      <c r="H53" s="9">
        <v>17</v>
      </c>
      <c r="I53" s="10">
        <f t="shared" si="1"/>
        <v>17</v>
      </c>
      <c r="J53" s="175" t="s">
        <v>132</v>
      </c>
      <c r="L53" s="68"/>
      <c r="M53" s="92"/>
      <c r="N53" s="92"/>
      <c r="O53" s="70"/>
      <c r="Q53" s="67"/>
      <c r="R53" s="69"/>
    </row>
    <row r="54" spans="1:18" s="3" customFormat="1" ht="60" x14ac:dyDescent="0.25">
      <c r="A54" s="58" t="s">
        <v>133</v>
      </c>
      <c r="B54" s="187">
        <v>45352</v>
      </c>
      <c r="C54" s="175" t="s">
        <v>134</v>
      </c>
      <c r="D54" s="58" t="s">
        <v>34</v>
      </c>
      <c r="E54" s="3">
        <v>15</v>
      </c>
      <c r="F54" s="9"/>
      <c r="G54" s="2"/>
      <c r="H54" s="9">
        <v>15</v>
      </c>
      <c r="I54" s="10">
        <f t="shared" si="1"/>
        <v>15</v>
      </c>
      <c r="J54" s="175" t="s">
        <v>135</v>
      </c>
      <c r="L54" s="68"/>
      <c r="M54" s="92"/>
      <c r="N54" s="92"/>
      <c r="O54" s="70"/>
      <c r="Q54" s="67"/>
      <c r="R54" s="69"/>
    </row>
    <row r="55" spans="1:18" s="3" customFormat="1" x14ac:dyDescent="0.25">
      <c r="A55" s="58"/>
      <c r="B55" s="187"/>
      <c r="C55" s="175"/>
      <c r="D55" s="58"/>
      <c r="F55" s="9"/>
      <c r="G55" s="2"/>
      <c r="H55" s="9"/>
      <c r="I55" s="10"/>
      <c r="J55" s="83"/>
      <c r="L55" s="68"/>
      <c r="M55" s="92"/>
      <c r="N55" s="92"/>
      <c r="O55" s="70"/>
      <c r="Q55" s="67"/>
      <c r="R55" s="69"/>
    </row>
    <row r="56" spans="1:18" x14ac:dyDescent="0.25">
      <c r="A56" s="20" t="s">
        <v>8</v>
      </c>
      <c r="B56" s="20"/>
      <c r="E56" s="2">
        <f>SUM(E3:E54)</f>
        <v>406</v>
      </c>
      <c r="G56" s="2">
        <f>SUM(G3:G54)</f>
        <v>236</v>
      </c>
      <c r="H56" s="9">
        <f>SUM(H3:H54)</f>
        <v>406</v>
      </c>
      <c r="I56" s="10">
        <f>SUM(G56:H56)</f>
        <v>642</v>
      </c>
    </row>
    <row r="57" spans="1:18" x14ac:dyDescent="0.25">
      <c r="I57" s="188"/>
      <c r="L57" s="68"/>
      <c r="M57" s="92"/>
      <c r="N57" s="92"/>
      <c r="Q57" s="67"/>
      <c r="R57" s="69"/>
    </row>
    <row r="58" spans="1:18" x14ac:dyDescent="0.25">
      <c r="I58" s="188"/>
    </row>
    <row r="59" spans="1:18" x14ac:dyDescent="0.25">
      <c r="I59" s="188"/>
    </row>
  </sheetData>
  <conditionalFormatting sqref="C4">
    <cfRule type="containsText" dxfId="35" priority="28" operator="containsText" text="Fullers 96 Thorkhill">
      <formula>NOT(ISERROR(SEARCH("Fullers 96 Thorkhill",C4)))</formula>
    </cfRule>
  </conditionalFormatting>
  <conditionalFormatting sqref="A4">
    <cfRule type="duplicateValues" dxfId="34" priority="29"/>
  </conditionalFormatting>
  <conditionalFormatting sqref="C4">
    <cfRule type="duplicateValues" dxfId="33" priority="30"/>
  </conditionalFormatting>
  <conditionalFormatting sqref="C40">
    <cfRule type="containsText" dxfId="32" priority="25" operator="containsText" text="Fullers 96 Thorkhill">
      <formula>NOT(ISERROR(SEARCH("Fullers 96 Thorkhill",C40)))</formula>
    </cfRule>
  </conditionalFormatting>
  <conditionalFormatting sqref="A40">
    <cfRule type="duplicateValues" dxfId="31" priority="26"/>
  </conditionalFormatting>
  <conditionalFormatting sqref="C40">
    <cfRule type="duplicateValues" dxfId="30" priority="27"/>
  </conditionalFormatting>
  <conditionalFormatting sqref="C38:C39">
    <cfRule type="containsText" dxfId="29" priority="22" operator="containsText" text="Fullers 96 Thorkhill">
      <formula>NOT(ISERROR(SEARCH("Fullers 96 Thorkhill",C38)))</formula>
    </cfRule>
  </conditionalFormatting>
  <conditionalFormatting sqref="A38">
    <cfRule type="duplicateValues" dxfId="28" priority="23"/>
  </conditionalFormatting>
  <conditionalFormatting sqref="C38">
    <cfRule type="duplicateValues" dxfId="27" priority="24"/>
  </conditionalFormatting>
  <conditionalFormatting sqref="A56:A1048576 A1:A46">
    <cfRule type="duplicateValues" dxfId="26" priority="21"/>
  </conditionalFormatting>
  <conditionalFormatting sqref="C56:C1048576 C1:C46">
    <cfRule type="duplicateValues" dxfId="25" priority="20"/>
  </conditionalFormatting>
  <conditionalFormatting sqref="A47">
    <cfRule type="duplicateValues" dxfId="24" priority="19"/>
  </conditionalFormatting>
  <conditionalFormatting sqref="C47">
    <cfRule type="duplicateValues" dxfId="23" priority="18"/>
  </conditionalFormatting>
  <conditionalFormatting sqref="A48">
    <cfRule type="duplicateValues" dxfId="22" priority="17"/>
  </conditionalFormatting>
  <conditionalFormatting sqref="C48">
    <cfRule type="duplicateValues" dxfId="21" priority="15"/>
  </conditionalFormatting>
  <conditionalFormatting sqref="O48:O55">
    <cfRule type="duplicateValues" dxfId="20" priority="34"/>
  </conditionalFormatting>
  <conditionalFormatting sqref="C49">
    <cfRule type="duplicateValues" dxfId="19" priority="12"/>
  </conditionalFormatting>
  <conditionalFormatting sqref="A49">
    <cfRule type="duplicateValues" dxfId="18" priority="11"/>
  </conditionalFormatting>
  <conditionalFormatting sqref="C50">
    <cfRule type="duplicateValues" dxfId="17" priority="10"/>
  </conditionalFormatting>
  <conditionalFormatting sqref="A50">
    <cfRule type="duplicateValues" dxfId="16" priority="9"/>
  </conditionalFormatting>
  <conditionalFormatting sqref="C51">
    <cfRule type="duplicateValues" dxfId="15" priority="8"/>
  </conditionalFormatting>
  <conditionalFormatting sqref="A51">
    <cfRule type="duplicateValues" dxfId="14" priority="7"/>
  </conditionalFormatting>
  <conditionalFormatting sqref="C52">
    <cfRule type="duplicateValues" dxfId="13" priority="6"/>
  </conditionalFormatting>
  <conditionalFormatting sqref="A52">
    <cfRule type="duplicateValues" dxfId="12" priority="5"/>
  </conditionalFormatting>
  <conditionalFormatting sqref="C53">
    <cfRule type="duplicateValues" dxfId="11" priority="4"/>
  </conditionalFormatting>
  <conditionalFormatting sqref="A53">
    <cfRule type="duplicateValues" dxfId="10" priority="3"/>
  </conditionalFormatting>
  <conditionalFormatting sqref="C54:C55">
    <cfRule type="duplicateValues" dxfId="9" priority="2"/>
  </conditionalFormatting>
  <conditionalFormatting sqref="A54:A55">
    <cfRule type="duplicateValues" dxfId="8" priority="1"/>
  </conditionalFormatting>
  <hyperlinks>
    <hyperlink ref="J3" r:id="rId1" xr:uid="{A68AB924-A6C3-4728-85AE-C261BA4596B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BB76-03CA-461E-B850-188F1497289D}">
  <dimension ref="A1:H25"/>
  <sheetViews>
    <sheetView workbookViewId="0">
      <selection activeCell="L19" sqref="L19"/>
    </sheetView>
  </sheetViews>
  <sheetFormatPr defaultRowHeight="15" x14ac:dyDescent="0.25"/>
  <cols>
    <col min="1" max="1" width="19.5703125" style="6" customWidth="1"/>
    <col min="2" max="2" width="42.42578125" style="6" customWidth="1"/>
    <col min="3" max="3" width="13.42578125" style="6" customWidth="1"/>
    <col min="4" max="4" width="16.28515625" style="6" bestFit="1" customWidth="1"/>
    <col min="6" max="6" width="12.140625" bestFit="1" customWidth="1"/>
  </cols>
  <sheetData>
    <row r="1" spans="1:8" ht="45" x14ac:dyDescent="0.25">
      <c r="A1" s="90"/>
      <c r="B1" s="45" t="s">
        <v>1283</v>
      </c>
      <c r="C1" s="168" t="s">
        <v>1284</v>
      </c>
      <c r="D1" s="168" t="s">
        <v>1285</v>
      </c>
    </row>
    <row r="2" spans="1:8" x14ac:dyDescent="0.25">
      <c r="B2" s="88"/>
      <c r="C2" s="88"/>
      <c r="D2" s="88"/>
    </row>
    <row r="3" spans="1:8" x14ac:dyDescent="0.25">
      <c r="A3" s="88" t="s">
        <v>1286</v>
      </c>
      <c r="B3" s="6" t="s">
        <v>1287</v>
      </c>
      <c r="C3" s="85">
        <f>'Plan period HLS'!D3</f>
        <v>452</v>
      </c>
      <c r="D3" s="85">
        <v>650</v>
      </c>
    </row>
    <row r="4" spans="1:8" x14ac:dyDescent="0.25">
      <c r="A4" s="88" t="s">
        <v>1288</v>
      </c>
      <c r="B4" s="6" t="s">
        <v>1289</v>
      </c>
      <c r="C4" s="85">
        <f>'5 yr HLS'!C3*5</f>
        <v>2260</v>
      </c>
      <c r="D4" s="85">
        <f>'5 yr HLS'!D3*5</f>
        <v>3250</v>
      </c>
    </row>
    <row r="5" spans="1:8" x14ac:dyDescent="0.25">
      <c r="A5" s="88" t="s">
        <v>1290</v>
      </c>
      <c r="B5" s="6" t="s">
        <v>1291</v>
      </c>
      <c r="C5" s="85">
        <v>262</v>
      </c>
      <c r="D5" s="85">
        <v>658</v>
      </c>
      <c r="G5" s="65"/>
      <c r="H5" s="65"/>
    </row>
    <row r="6" spans="1:8" x14ac:dyDescent="0.25">
      <c r="A6" s="88" t="s">
        <v>1292</v>
      </c>
      <c r="B6" s="6" t="s">
        <v>1293</v>
      </c>
      <c r="C6" s="85">
        <f>C4+C5</f>
        <v>2522</v>
      </c>
      <c r="D6" s="85">
        <f>D4+D5</f>
        <v>3908</v>
      </c>
      <c r="G6" s="3"/>
      <c r="H6" s="3"/>
    </row>
    <row r="7" spans="1:8" x14ac:dyDescent="0.25">
      <c r="A7" s="88" t="s">
        <v>1294</v>
      </c>
      <c r="B7" s="6" t="s">
        <v>1295</v>
      </c>
      <c r="C7" s="85">
        <f>C6*0.05</f>
        <v>126.10000000000001</v>
      </c>
      <c r="D7" s="85">
        <f>D6*0.05</f>
        <v>195.4</v>
      </c>
      <c r="G7" s="65"/>
      <c r="H7" s="65"/>
    </row>
    <row r="8" spans="1:8" x14ac:dyDescent="0.25">
      <c r="A8" s="260" t="s">
        <v>1296</v>
      </c>
      <c r="B8" s="260" t="s">
        <v>1297</v>
      </c>
      <c r="C8" s="265">
        <f>C6+C7</f>
        <v>2648.1</v>
      </c>
      <c r="D8" s="262">
        <f>D6+D7</f>
        <v>4103.3999999999996</v>
      </c>
    </row>
    <row r="9" spans="1:8" x14ac:dyDescent="0.25">
      <c r="A9" s="88" t="s">
        <v>1298</v>
      </c>
      <c r="B9" s="6" t="s">
        <v>1299</v>
      </c>
      <c r="C9" s="85">
        <f>C8/5</f>
        <v>529.62</v>
      </c>
      <c r="D9" s="85">
        <f>D8/5</f>
        <v>820.68</v>
      </c>
      <c r="H9" s="167"/>
    </row>
    <row r="10" spans="1:8" x14ac:dyDescent="0.25">
      <c r="A10" s="88"/>
    </row>
    <row r="11" spans="1:8" x14ac:dyDescent="0.25">
      <c r="A11" s="88" t="s">
        <v>1300</v>
      </c>
      <c r="B11" s="6" t="s">
        <v>1301</v>
      </c>
      <c r="C11" s="85">
        <f>SUM('Plan period trajectory'!D5:H5)</f>
        <v>763</v>
      </c>
      <c r="D11" s="85">
        <f>SUM('Plan period trajectory'!D5:H5)</f>
        <v>763</v>
      </c>
    </row>
    <row r="12" spans="1:8" x14ac:dyDescent="0.25">
      <c r="A12" s="88" t="s">
        <v>1302</v>
      </c>
      <c r="B12" s="6" t="s">
        <v>1303</v>
      </c>
      <c r="C12" s="85">
        <f>SUM('Plan period trajectory'!D9:H9)</f>
        <v>413</v>
      </c>
      <c r="D12" s="85">
        <f>SUM('Plan period trajectory'!D9:H9)</f>
        <v>413</v>
      </c>
    </row>
    <row r="13" spans="1:8" x14ac:dyDescent="0.25">
      <c r="A13" s="88" t="s">
        <v>1304</v>
      </c>
      <c r="B13" s="6" t="s">
        <v>1305</v>
      </c>
      <c r="C13" s="85">
        <f>SUM('Plan period trajectory'!D11:H11)</f>
        <v>196</v>
      </c>
      <c r="D13" s="85">
        <f>SUM('Plan period trajectory'!D11:H11)</f>
        <v>196</v>
      </c>
    </row>
    <row r="14" spans="1:8" x14ac:dyDescent="0.25">
      <c r="A14" s="88" t="s">
        <v>1306</v>
      </c>
      <c r="B14" s="6" t="s">
        <v>1307</v>
      </c>
      <c r="C14" s="85">
        <f>C13*0.1</f>
        <v>19.600000000000001</v>
      </c>
      <c r="D14" s="85">
        <f>C13*0.1</f>
        <v>19.600000000000001</v>
      </c>
    </row>
    <row r="15" spans="1:8" x14ac:dyDescent="0.25">
      <c r="A15" s="88" t="s">
        <v>1308</v>
      </c>
      <c r="B15" s="6" t="s">
        <v>1309</v>
      </c>
      <c r="C15" s="85">
        <f>C13-C14</f>
        <v>176.4</v>
      </c>
      <c r="D15" s="85">
        <f>D13-D14</f>
        <v>176.4</v>
      </c>
    </row>
    <row r="16" spans="1:8" x14ac:dyDescent="0.25">
      <c r="A16" s="88" t="s">
        <v>1310</v>
      </c>
      <c r="B16" s="6" t="s">
        <v>667</v>
      </c>
      <c r="C16" s="85">
        <f>SUM('Plan period trajectory'!D7:H7)</f>
        <v>404</v>
      </c>
      <c r="D16" s="85">
        <f>SUM('Plan period trajectory'!D7:H7)</f>
        <v>404</v>
      </c>
    </row>
    <row r="17" spans="1:5" x14ac:dyDescent="0.25">
      <c r="A17" s="88" t="s">
        <v>1311</v>
      </c>
      <c r="B17" s="6" t="s">
        <v>1312</v>
      </c>
      <c r="C17" s="85">
        <f>SUM('Plan period trajectory'!D15:H15)</f>
        <v>105</v>
      </c>
      <c r="D17" s="85">
        <f>SUM('Plan period trajectory'!D15:H15)</f>
        <v>105</v>
      </c>
    </row>
    <row r="18" spans="1:5" x14ac:dyDescent="0.25">
      <c r="A18" s="88" t="s">
        <v>1313</v>
      </c>
      <c r="B18" s="6" t="s">
        <v>1274</v>
      </c>
      <c r="C18" s="85">
        <f>SUM('Plan period trajectory'!D17:H17)</f>
        <v>165.4</v>
      </c>
      <c r="D18" s="85">
        <f>SUM('Plan period trajectory'!D17:H17)</f>
        <v>165.4</v>
      </c>
      <c r="E18" s="167"/>
    </row>
    <row r="19" spans="1:5" x14ac:dyDescent="0.25">
      <c r="A19" s="260" t="s">
        <v>1314</v>
      </c>
      <c r="B19" s="261" t="s">
        <v>1315</v>
      </c>
      <c r="C19" s="265">
        <f>SUM(C11:C12,C15:C18)</f>
        <v>2026.8000000000002</v>
      </c>
      <c r="D19" s="265">
        <f>SUM(D11:D12,D15:D18)</f>
        <v>2026.8000000000002</v>
      </c>
    </row>
    <row r="20" spans="1:5" x14ac:dyDescent="0.25">
      <c r="A20" s="88"/>
      <c r="C20" s="269"/>
      <c r="D20" s="85"/>
    </row>
    <row r="21" spans="1:5" x14ac:dyDescent="0.25">
      <c r="A21" s="260" t="s">
        <v>1316</v>
      </c>
      <c r="B21" s="260" t="s">
        <v>1317</v>
      </c>
      <c r="C21" s="266">
        <f>C19/C9</f>
        <v>3.8268947547298064</v>
      </c>
      <c r="D21" s="263">
        <f>D19/D9</f>
        <v>2.469659306916216</v>
      </c>
    </row>
    <row r="23" spans="1:5" x14ac:dyDescent="0.25">
      <c r="A23" s="260" t="s">
        <v>1318</v>
      </c>
      <c r="B23" s="264"/>
      <c r="C23" s="265">
        <f>C8-C19</f>
        <v>621.29999999999973</v>
      </c>
      <c r="D23" s="262">
        <f>D8-D19</f>
        <v>2076.5999999999995</v>
      </c>
    </row>
    <row r="24" spans="1:5" x14ac:dyDescent="0.25">
      <c r="B24" s="259"/>
      <c r="C24" s="169"/>
    </row>
    <row r="25" spans="1:5" x14ac:dyDescent="0.25">
      <c r="B25" s="259"/>
      <c r="C25" s="25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B658F-E74E-4521-84FC-CDAB17877C47}">
  <dimension ref="A2:S28"/>
  <sheetViews>
    <sheetView workbookViewId="0">
      <selection activeCell="J7" sqref="J7"/>
    </sheetView>
  </sheetViews>
  <sheetFormatPr defaultRowHeight="15" x14ac:dyDescent="0.25"/>
  <cols>
    <col min="1" max="1" width="18.28515625" bestFit="1" customWidth="1"/>
    <col min="2" max="2" width="12" bestFit="1" customWidth="1"/>
    <col min="4" max="4" width="18.28515625" bestFit="1" customWidth="1"/>
    <col min="5" max="5" width="12" bestFit="1" customWidth="1"/>
    <col min="7" max="7" width="18.28515625" bestFit="1" customWidth="1"/>
    <col min="8" max="8" width="12" bestFit="1" customWidth="1"/>
    <col min="10" max="10" width="13.140625" bestFit="1" customWidth="1"/>
    <col min="11" max="11" width="12" bestFit="1" customWidth="1"/>
    <col min="13" max="13" width="57.85546875" bestFit="1" customWidth="1"/>
    <col min="14" max="14" width="12" bestFit="1" customWidth="1"/>
    <col min="16" max="16" width="18.28515625" bestFit="1" customWidth="1"/>
    <col min="17" max="17" width="12.7109375" bestFit="1" customWidth="1"/>
  </cols>
  <sheetData>
    <row r="2" spans="1:19" x14ac:dyDescent="0.25">
      <c r="A2" s="1" t="s">
        <v>1319</v>
      </c>
      <c r="D2" s="1" t="s">
        <v>1320</v>
      </c>
      <c r="G2" s="1" t="s">
        <v>1321</v>
      </c>
      <c r="J2" s="1" t="s">
        <v>1322</v>
      </c>
      <c r="M2" s="1" t="s">
        <v>1312</v>
      </c>
      <c r="Q2" s="2" t="s">
        <v>1333</v>
      </c>
      <c r="R2" s="278">
        <v>0.1</v>
      </c>
      <c r="S2" s="278">
        <v>-0.1</v>
      </c>
    </row>
    <row r="3" spans="1:19" x14ac:dyDescent="0.25">
      <c r="A3" s="279" t="s">
        <v>1323</v>
      </c>
      <c r="B3" t="s">
        <v>1324</v>
      </c>
      <c r="D3" s="279" t="s">
        <v>1323</v>
      </c>
      <c r="E3" t="s">
        <v>1324</v>
      </c>
      <c r="G3" s="279" t="s">
        <v>1323</v>
      </c>
      <c r="H3" t="s">
        <v>1324</v>
      </c>
      <c r="J3" s="279" t="s">
        <v>1323</v>
      </c>
      <c r="K3" t="s">
        <v>1324</v>
      </c>
      <c r="M3" s="279" t="s">
        <v>1323</v>
      </c>
      <c r="N3" t="s">
        <v>1324</v>
      </c>
      <c r="P3" s="20" t="s">
        <v>34</v>
      </c>
      <c r="Q3" s="3">
        <v>4</v>
      </c>
      <c r="R3" s="3">
        <f>Q3*0.1</f>
        <v>0.4</v>
      </c>
      <c r="S3" s="65">
        <f>Q3-R3</f>
        <v>3.6</v>
      </c>
    </row>
    <row r="4" spans="1:19" x14ac:dyDescent="0.25">
      <c r="A4" s="58" t="s">
        <v>34</v>
      </c>
      <c r="B4" s="288">
        <v>67</v>
      </c>
      <c r="D4" s="58" t="s">
        <v>34</v>
      </c>
      <c r="E4" s="288">
        <v>4</v>
      </c>
      <c r="G4" s="58" t="s">
        <v>31</v>
      </c>
      <c r="H4" s="288">
        <v>10</v>
      </c>
      <c r="J4" s="58" t="s">
        <v>17</v>
      </c>
      <c r="K4" s="288">
        <v>426</v>
      </c>
      <c r="M4" s="58" t="s">
        <v>34</v>
      </c>
      <c r="N4" s="288">
        <v>22</v>
      </c>
      <c r="P4" s="20" t="s">
        <v>31</v>
      </c>
      <c r="Q4" s="3">
        <v>42</v>
      </c>
      <c r="R4" s="3">
        <f t="shared" ref="R4:R11" si="0">Q4*0.1</f>
        <v>4.2</v>
      </c>
      <c r="S4" s="65">
        <f t="shared" ref="S4:S11" si="1">Q4-R4</f>
        <v>37.799999999999997</v>
      </c>
    </row>
    <row r="5" spans="1:19" x14ac:dyDescent="0.25">
      <c r="A5" s="58" t="s">
        <v>31</v>
      </c>
      <c r="B5" s="288">
        <v>141</v>
      </c>
      <c r="D5" s="58" t="s">
        <v>31</v>
      </c>
      <c r="E5" s="288">
        <v>42</v>
      </c>
      <c r="G5" s="58" t="s">
        <v>41</v>
      </c>
      <c r="H5" s="288">
        <v>39</v>
      </c>
      <c r="J5" s="58" t="s">
        <v>1325</v>
      </c>
      <c r="K5" s="288">
        <v>426</v>
      </c>
      <c r="M5" s="58" t="s">
        <v>712</v>
      </c>
      <c r="N5" s="288">
        <v>142</v>
      </c>
      <c r="P5" s="20" t="s">
        <v>13</v>
      </c>
      <c r="Q5" s="3">
        <v>7</v>
      </c>
      <c r="R5" s="3">
        <f t="shared" si="0"/>
        <v>0.70000000000000007</v>
      </c>
      <c r="S5" s="65">
        <f t="shared" si="1"/>
        <v>6.3</v>
      </c>
    </row>
    <row r="6" spans="1:19" x14ac:dyDescent="0.25">
      <c r="A6" s="58" t="s">
        <v>13</v>
      </c>
      <c r="B6" s="288">
        <v>89</v>
      </c>
      <c r="D6" s="58" t="s">
        <v>13</v>
      </c>
      <c r="E6" s="288">
        <v>7</v>
      </c>
      <c r="G6" s="58" t="s">
        <v>129</v>
      </c>
      <c r="H6" s="288">
        <v>60</v>
      </c>
      <c r="M6" s="58" t="s">
        <v>41</v>
      </c>
      <c r="N6" s="288">
        <v>776</v>
      </c>
      <c r="P6" s="20" t="s">
        <v>41</v>
      </c>
      <c r="Q6" s="3">
        <v>18</v>
      </c>
      <c r="R6" s="3">
        <f t="shared" si="0"/>
        <v>1.8</v>
      </c>
      <c r="S6" s="65">
        <f t="shared" si="1"/>
        <v>16.2</v>
      </c>
    </row>
    <row r="7" spans="1:19" x14ac:dyDescent="0.25">
      <c r="A7" s="58" t="s">
        <v>41</v>
      </c>
      <c r="B7" s="288">
        <v>112</v>
      </c>
      <c r="D7" s="58" t="s">
        <v>41</v>
      </c>
      <c r="E7" s="288">
        <v>18</v>
      </c>
      <c r="G7" s="58" t="s">
        <v>259</v>
      </c>
      <c r="H7" s="288">
        <v>12</v>
      </c>
      <c r="M7" s="58" t="s">
        <v>23</v>
      </c>
      <c r="N7" s="288">
        <v>170</v>
      </c>
      <c r="P7" s="20" t="s">
        <v>23</v>
      </c>
      <c r="Q7" s="3">
        <v>11</v>
      </c>
      <c r="R7" s="3">
        <f t="shared" si="0"/>
        <v>1.1000000000000001</v>
      </c>
      <c r="S7" s="65">
        <f t="shared" si="1"/>
        <v>9.9</v>
      </c>
    </row>
    <row r="8" spans="1:19" x14ac:dyDescent="0.25">
      <c r="A8" s="58" t="s">
        <v>23</v>
      </c>
      <c r="B8" s="288">
        <v>34</v>
      </c>
      <c r="D8" s="58" t="s">
        <v>23</v>
      </c>
      <c r="E8" s="288">
        <v>11</v>
      </c>
      <c r="G8" s="58" t="s">
        <v>27</v>
      </c>
      <c r="H8" s="288">
        <v>108</v>
      </c>
      <c r="M8" s="58" t="s">
        <v>129</v>
      </c>
      <c r="N8" s="288">
        <v>121</v>
      </c>
      <c r="P8" s="20" t="s">
        <v>129</v>
      </c>
      <c r="Q8" s="3">
        <v>27</v>
      </c>
      <c r="R8" s="3">
        <f t="shared" si="0"/>
        <v>2.7</v>
      </c>
      <c r="S8" s="65">
        <f t="shared" si="1"/>
        <v>24.3</v>
      </c>
    </row>
    <row r="9" spans="1:19" x14ac:dyDescent="0.25">
      <c r="A9" s="58" t="s">
        <v>129</v>
      </c>
      <c r="B9" s="288">
        <v>71</v>
      </c>
      <c r="D9" s="58" t="s">
        <v>129</v>
      </c>
      <c r="E9" s="288">
        <v>27</v>
      </c>
      <c r="G9" s="58" t="s">
        <v>17</v>
      </c>
      <c r="H9" s="288">
        <v>282</v>
      </c>
      <c r="M9" s="58" t="s">
        <v>822</v>
      </c>
      <c r="N9" s="288">
        <v>104</v>
      </c>
      <c r="P9" s="20" t="s">
        <v>259</v>
      </c>
      <c r="Q9" s="3">
        <v>2</v>
      </c>
      <c r="R9" s="3">
        <f t="shared" si="0"/>
        <v>0.2</v>
      </c>
      <c r="S9" s="65">
        <f t="shared" si="1"/>
        <v>1.8</v>
      </c>
    </row>
    <row r="10" spans="1:19" x14ac:dyDescent="0.25">
      <c r="A10" s="58" t="s">
        <v>259</v>
      </c>
      <c r="B10" s="288">
        <v>32</v>
      </c>
      <c r="D10" s="58" t="s">
        <v>259</v>
      </c>
      <c r="E10" s="288">
        <v>2</v>
      </c>
      <c r="G10" s="58" t="s">
        <v>1325</v>
      </c>
      <c r="H10" s="288">
        <v>511</v>
      </c>
      <c r="M10" s="58" t="s">
        <v>27</v>
      </c>
      <c r="N10" s="288">
        <v>243</v>
      </c>
      <c r="P10" s="20" t="s">
        <v>27</v>
      </c>
      <c r="Q10" s="3">
        <v>42</v>
      </c>
      <c r="R10" s="3">
        <f t="shared" si="0"/>
        <v>4.2</v>
      </c>
      <c r="S10" s="65">
        <f t="shared" si="1"/>
        <v>37.799999999999997</v>
      </c>
    </row>
    <row r="11" spans="1:19" x14ac:dyDescent="0.25">
      <c r="A11" s="58" t="s">
        <v>27</v>
      </c>
      <c r="B11" s="288">
        <v>57</v>
      </c>
      <c r="D11" s="58" t="s">
        <v>27</v>
      </c>
      <c r="E11" s="288">
        <v>42</v>
      </c>
      <c r="M11" s="58" t="s">
        <v>17</v>
      </c>
      <c r="N11" s="288">
        <v>226</v>
      </c>
      <c r="P11" s="20" t="s">
        <v>17</v>
      </c>
      <c r="Q11" s="3">
        <v>43</v>
      </c>
      <c r="R11" s="3">
        <f t="shared" si="0"/>
        <v>4.3</v>
      </c>
      <c r="S11" s="65">
        <f t="shared" si="1"/>
        <v>38.700000000000003</v>
      </c>
    </row>
    <row r="12" spans="1:19" x14ac:dyDescent="0.25">
      <c r="A12" s="58" t="s">
        <v>17</v>
      </c>
      <c r="B12" s="288">
        <v>160</v>
      </c>
      <c r="D12" s="58" t="s">
        <v>17</v>
      </c>
      <c r="E12" s="288">
        <v>43</v>
      </c>
      <c r="M12" s="58" t="s">
        <v>1342</v>
      </c>
      <c r="N12" s="288"/>
      <c r="P12" s="20" t="s">
        <v>8</v>
      </c>
      <c r="Q12" s="80">
        <f>SUM(Q3:Q11)</f>
        <v>196</v>
      </c>
      <c r="R12" s="80">
        <f t="shared" ref="R12:S12" si="2">SUM(R3:R11)</f>
        <v>19.600000000000001</v>
      </c>
      <c r="S12" s="80">
        <f t="shared" si="2"/>
        <v>176.39999999999998</v>
      </c>
    </row>
    <row r="13" spans="1:19" x14ac:dyDescent="0.25">
      <c r="A13" s="58" t="s">
        <v>1325</v>
      </c>
      <c r="B13" s="288">
        <v>763</v>
      </c>
      <c r="D13" s="58" t="s">
        <v>1325</v>
      </c>
      <c r="E13" s="288">
        <v>196</v>
      </c>
      <c r="M13" s="58" t="s">
        <v>1325</v>
      </c>
      <c r="N13" s="288">
        <v>1804</v>
      </c>
    </row>
    <row r="18" spans="1:3" x14ac:dyDescent="0.25">
      <c r="A18" s="280" t="s">
        <v>3</v>
      </c>
      <c r="B18" s="35" t="s">
        <v>1326</v>
      </c>
      <c r="C18" s="36" t="s">
        <v>1327</v>
      </c>
    </row>
    <row r="19" spans="1:3" x14ac:dyDescent="0.25">
      <c r="A19" s="281" t="s">
        <v>34</v>
      </c>
      <c r="B19" s="65">
        <f>GETPIVOTDATA("Total",$A$3,"Settlement Area","Claygate")+GETPIVOTDATA("Total",$M$3,"Settlement Area","Claygate")+S3</f>
        <v>92.6</v>
      </c>
      <c r="C19" s="282">
        <f>B19/$B$28</f>
        <v>2.5160308662101939E-2</v>
      </c>
    </row>
    <row r="20" spans="1:3" ht="42" customHeight="1" x14ac:dyDescent="0.25">
      <c r="A20" s="281" t="s">
        <v>1328</v>
      </c>
      <c r="B20" s="65">
        <f>GETPIVOTDATA("Total",$A$3,"Settlement Area","Cobham &amp; Oxshott")+GETPIVOTDATA("Total",$G$3,"Settlement Area","Cobham &amp; Oxshott")+GETPIVOTDATA("Total",$M$3,"Settlement Area","Cobham, Oxshott and Stoke D'Abernon")+S4</f>
        <v>330.8</v>
      </c>
      <c r="C20" s="282">
        <f t="shared" ref="C20:C26" si="3">B20/$B$28</f>
        <v>8.9881534615802616E-2</v>
      </c>
    </row>
    <row r="21" spans="1:3" ht="30" x14ac:dyDescent="0.25">
      <c r="A21" s="281" t="s">
        <v>1329</v>
      </c>
      <c r="B21" s="65">
        <f>GETPIVOTDATA("Total",$A$3,"Settlement Area","Molesey")+GETPIVOTDATA("Total",$G$3,"Settlement Area","Molesey")+GETPIVOTDATA("Total",$M$3,"Settlement Area","Molesey")+S8</f>
        <v>276.3</v>
      </c>
      <c r="C21" s="282">
        <f t="shared" si="3"/>
        <v>7.5073361591131385E-2</v>
      </c>
    </row>
    <row r="22" spans="1:3" x14ac:dyDescent="0.25">
      <c r="A22" s="281" t="s">
        <v>41</v>
      </c>
      <c r="B22" s="65">
        <f>GETPIVOTDATA("Total",$A$3,"Settlement Area","Esher")+GETPIVOTDATA("Total",$G$3,"Settlement Area","Esher")+GETPIVOTDATA("Total",$M$3,"Settlement Area","Esher")+S6</f>
        <v>943.2</v>
      </c>
      <c r="C22" s="282">
        <f t="shared" si="3"/>
        <v>0.25627649168568634</v>
      </c>
    </row>
    <row r="23" spans="1:3" x14ac:dyDescent="0.25">
      <c r="A23" s="281" t="s">
        <v>23</v>
      </c>
      <c r="B23" s="65">
        <f>GETPIVOTDATA("Total",$A$3,"Settlement Area","Hersham")+GETPIVOTDATA("Total",$M$3,"Settlement Area","Hersham")+S7</f>
        <v>213.9</v>
      </c>
      <c r="C23" s="282">
        <f t="shared" si="3"/>
        <v>5.8118682751874789E-2</v>
      </c>
    </row>
    <row r="24" spans="1:3" ht="60" x14ac:dyDescent="0.25">
      <c r="A24" s="281" t="s">
        <v>1330</v>
      </c>
      <c r="B24" s="65">
        <f>GETPIVOTDATA("Total",$A$3,"Settlement Area","Dittons")+GETPIVOTDATA("Total",$A$3,"Settlement Area","Thames Ditton")+GETPIVOTDATA("Total",$G$3,"Settlement Area","Thames Ditton")+GETPIVOTDATA("Total",$M$3,"Settlement Area","Thames Ditton, Long Ditton, Hinchley Wood and Weston Green")+S5+S9</f>
        <v>245.10000000000002</v>
      </c>
      <c r="C24" s="282">
        <f t="shared" si="3"/>
        <v>6.6596022171503094E-2</v>
      </c>
    </row>
    <row r="25" spans="1:3" x14ac:dyDescent="0.25">
      <c r="A25" s="281" t="s">
        <v>27</v>
      </c>
      <c r="B25" s="65">
        <f>GETPIVOTDATA("Total",$A$3,"Settlement Area","Walton-on-Thames")+GETPIVOTDATA("Total",$G$3,"Settlement Area","Walton-on-Thames")+GETPIVOTDATA("Total",$M$3,"Settlement Area","Walton-on-Thames")+S10</f>
        <v>445.8</v>
      </c>
      <c r="C25" s="282">
        <f t="shared" si="3"/>
        <v>0.12112813824584283</v>
      </c>
    </row>
    <row r="26" spans="1:3" x14ac:dyDescent="0.25">
      <c r="A26" s="281" t="s">
        <v>17</v>
      </c>
      <c r="B26" s="65">
        <f>GETPIVOTDATA("Total",$A$3,"Settlement Area","Weybridge")+GETPIVOTDATA("Total",$G$3,"Settlement Area","Weybridge")+GETPIVOTDATA("Total",$J$3,"Settlement Area","Weybridge")+GETPIVOTDATA("Total",$M$3,"Settlement Area","Weybridge")+S11</f>
        <v>1132.7</v>
      </c>
      <c r="C26" s="282">
        <f t="shared" si="3"/>
        <v>0.30776546027605689</v>
      </c>
    </row>
    <row r="27" spans="1:3" x14ac:dyDescent="0.25">
      <c r="A27" s="281"/>
      <c r="B27" s="3"/>
      <c r="C27" s="11"/>
    </row>
    <row r="28" spans="1:3" x14ac:dyDescent="0.25">
      <c r="A28" s="283" t="s">
        <v>8</v>
      </c>
      <c r="B28" s="80">
        <f>SUM(B19:B26)</f>
        <v>3680.4000000000005</v>
      </c>
      <c r="C28" s="284">
        <f>SUM(C19:C26)</f>
        <v>0.99999999999999978</v>
      </c>
    </row>
  </sheetData>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DAFF2-DC3F-4A4E-A079-39BFE5F741E8}">
  <dimension ref="A1:AD104"/>
  <sheetViews>
    <sheetView topLeftCell="A101" zoomScaleNormal="100" workbookViewId="0">
      <selection activeCell="AB15" sqref="AB15"/>
    </sheetView>
  </sheetViews>
  <sheetFormatPr defaultRowHeight="15" x14ac:dyDescent="0.25"/>
  <cols>
    <col min="1" max="1" width="11.5703125" style="58" customWidth="1"/>
    <col min="2" max="2" width="9.7109375" style="58" bestFit="1" customWidth="1"/>
    <col min="3" max="3" width="10.7109375" style="58" bestFit="1" customWidth="1"/>
    <col min="4" max="4" width="15.85546875" style="58" bestFit="1" customWidth="1"/>
    <col min="5" max="5" width="19" style="58" customWidth="1"/>
    <col min="6" max="6" width="18.28515625" style="58" bestFit="1" customWidth="1"/>
    <col min="7" max="7" width="13.7109375" style="3" bestFit="1" customWidth="1"/>
    <col min="8" max="8" width="12" style="3" bestFit="1" customWidth="1"/>
    <col min="9" max="9" width="9.28515625" style="11" bestFit="1" customWidth="1"/>
    <col min="10" max="10" width="9.28515625" style="11" customWidth="1"/>
    <col min="11" max="14" width="9.140625" style="25"/>
    <col min="15" max="15" width="9.140625" style="26"/>
    <col min="16" max="19" width="9.140625" style="179"/>
    <col min="20" max="20" width="9.140625" style="180"/>
    <col min="21" max="25" width="9.140625" style="27"/>
    <col min="26" max="26" width="9.140625" style="28"/>
    <col min="27" max="27" width="9.140625" style="33"/>
    <col min="28" max="28" width="40" style="171" bestFit="1" customWidth="1"/>
    <col min="29" max="29" width="48.85546875" style="6" bestFit="1" customWidth="1"/>
    <col min="30" max="30" width="24.7109375" customWidth="1"/>
  </cols>
  <sheetData>
    <row r="1" spans="1:29" x14ac:dyDescent="0.25">
      <c r="K1" s="295" t="s">
        <v>136</v>
      </c>
      <c r="L1" s="296"/>
      <c r="M1" s="296"/>
      <c r="N1" s="296"/>
      <c r="O1" s="297"/>
      <c r="P1" s="298" t="s">
        <v>137</v>
      </c>
      <c r="Q1" s="298"/>
      <c r="R1" s="298"/>
      <c r="S1" s="298"/>
      <c r="T1" s="299"/>
      <c r="U1" s="300" t="s">
        <v>138</v>
      </c>
      <c r="V1" s="300"/>
      <c r="W1" s="300"/>
      <c r="X1" s="300"/>
      <c r="Y1" s="300"/>
      <c r="Z1" s="301"/>
    </row>
    <row r="2" spans="1:29" s="3" customFormat="1" ht="30" x14ac:dyDescent="0.25">
      <c r="A2" s="35" t="s">
        <v>0</v>
      </c>
      <c r="B2" s="82" t="s">
        <v>139</v>
      </c>
      <c r="C2" s="81" t="s">
        <v>140</v>
      </c>
      <c r="D2" s="81" t="s">
        <v>141</v>
      </c>
      <c r="E2" s="35" t="s">
        <v>2</v>
      </c>
      <c r="F2" s="35" t="s">
        <v>3</v>
      </c>
      <c r="G2" s="35" t="s">
        <v>142</v>
      </c>
      <c r="H2" s="35" t="s">
        <v>4</v>
      </c>
      <c r="I2" s="36" t="s">
        <v>5</v>
      </c>
      <c r="J2" s="36" t="s">
        <v>7</v>
      </c>
      <c r="K2" s="37" t="s">
        <v>143</v>
      </c>
      <c r="L2" s="37" t="s">
        <v>144</v>
      </c>
      <c r="M2" s="37" t="s">
        <v>145</v>
      </c>
      <c r="N2" s="37" t="s">
        <v>146</v>
      </c>
      <c r="O2" s="38" t="s">
        <v>147</v>
      </c>
      <c r="P2" s="230" t="s">
        <v>148</v>
      </c>
      <c r="Q2" s="230" t="s">
        <v>149</v>
      </c>
      <c r="R2" s="230" t="s">
        <v>150</v>
      </c>
      <c r="S2" s="230" t="s">
        <v>151</v>
      </c>
      <c r="T2" s="231" t="s">
        <v>152</v>
      </c>
      <c r="U2" s="39" t="s">
        <v>153</v>
      </c>
      <c r="V2" s="39" t="s">
        <v>154</v>
      </c>
      <c r="W2" s="39" t="s">
        <v>155</v>
      </c>
      <c r="X2" s="39" t="s">
        <v>156</v>
      </c>
      <c r="Y2" s="39" t="s">
        <v>157</v>
      </c>
      <c r="Z2" s="40" t="s">
        <v>158</v>
      </c>
      <c r="AA2" s="48" t="s">
        <v>8</v>
      </c>
      <c r="AB2" s="42" t="s">
        <v>9</v>
      </c>
      <c r="AC2" s="36" t="s">
        <v>159</v>
      </c>
    </row>
    <row r="3" spans="1:29" s="3" customFormat="1" ht="105" x14ac:dyDescent="0.25">
      <c r="A3" s="58" t="s">
        <v>160</v>
      </c>
      <c r="B3" s="58" t="s">
        <v>161</v>
      </c>
      <c r="C3" s="96">
        <v>43840</v>
      </c>
      <c r="D3" s="96">
        <v>44263</v>
      </c>
      <c r="E3" s="175" t="s">
        <v>162</v>
      </c>
      <c r="F3" s="58" t="s">
        <v>34</v>
      </c>
      <c r="G3" s="3">
        <v>1</v>
      </c>
      <c r="H3" s="65">
        <v>1</v>
      </c>
      <c r="I3" s="11"/>
      <c r="J3" s="9"/>
      <c r="K3" s="100"/>
      <c r="L3" s="100"/>
      <c r="M3" s="100">
        <v>1</v>
      </c>
      <c r="N3" s="100"/>
      <c r="O3" s="101"/>
      <c r="P3" s="17"/>
      <c r="Q3" s="17"/>
      <c r="R3" s="17"/>
      <c r="S3" s="17"/>
      <c r="T3" s="18"/>
      <c r="U3" s="15"/>
      <c r="V3" s="15"/>
      <c r="W3" s="15"/>
      <c r="X3" s="15"/>
      <c r="Y3" s="15"/>
      <c r="Z3" s="19"/>
      <c r="AA3" s="98">
        <f t="shared" ref="AA3:AA56" si="0">SUM(K3:Z3)</f>
        <v>1</v>
      </c>
      <c r="AB3" s="221" t="s">
        <v>163</v>
      </c>
      <c r="AC3" s="11" t="s">
        <v>164</v>
      </c>
    </row>
    <row r="4" spans="1:29" s="3" customFormat="1" ht="105" x14ac:dyDescent="0.25">
      <c r="A4" s="175" t="s">
        <v>165</v>
      </c>
      <c r="B4" s="175"/>
      <c r="C4" s="96">
        <v>43117</v>
      </c>
      <c r="D4" s="96">
        <v>44333</v>
      </c>
      <c r="E4" s="175" t="s">
        <v>166</v>
      </c>
      <c r="F4" s="175" t="s">
        <v>17</v>
      </c>
      <c r="G4" s="64">
        <v>1</v>
      </c>
      <c r="H4" s="176">
        <v>1</v>
      </c>
      <c r="I4" s="77"/>
      <c r="J4" s="9"/>
      <c r="K4" s="100"/>
      <c r="L4" s="100"/>
      <c r="M4" s="100">
        <v>1</v>
      </c>
      <c r="N4" s="100"/>
      <c r="O4" s="101"/>
      <c r="P4" s="17"/>
      <c r="Q4" s="17"/>
      <c r="R4" s="17"/>
      <c r="S4" s="17"/>
      <c r="T4" s="18"/>
      <c r="U4" s="15"/>
      <c r="V4" s="15"/>
      <c r="W4" s="15"/>
      <c r="X4" s="15"/>
      <c r="Y4" s="15"/>
      <c r="Z4" s="19"/>
      <c r="AA4" s="98">
        <f t="shared" si="0"/>
        <v>1</v>
      </c>
      <c r="AB4" s="221" t="s">
        <v>163</v>
      </c>
      <c r="AC4" s="11" t="s">
        <v>164</v>
      </c>
    </row>
    <row r="5" spans="1:29" s="3" customFormat="1" ht="105" x14ac:dyDescent="0.25">
      <c r="A5" s="58" t="s">
        <v>167</v>
      </c>
      <c r="B5" s="58" t="s">
        <v>168</v>
      </c>
      <c r="C5" s="96">
        <v>43963</v>
      </c>
      <c r="D5" s="96">
        <v>44474</v>
      </c>
      <c r="E5" s="175" t="s">
        <v>169</v>
      </c>
      <c r="F5" s="58" t="s">
        <v>31</v>
      </c>
      <c r="G5" s="3">
        <v>1</v>
      </c>
      <c r="H5" s="65">
        <v>1</v>
      </c>
      <c r="I5" s="11"/>
      <c r="J5" s="9"/>
      <c r="K5" s="100"/>
      <c r="L5" s="100"/>
      <c r="M5" s="100">
        <v>1</v>
      </c>
      <c r="N5" s="100"/>
      <c r="O5" s="101"/>
      <c r="P5" s="17"/>
      <c r="Q5" s="17"/>
      <c r="R5" s="17"/>
      <c r="S5" s="17"/>
      <c r="T5" s="18"/>
      <c r="U5" s="15"/>
      <c r="V5" s="15"/>
      <c r="W5" s="15"/>
      <c r="X5" s="15"/>
      <c r="Y5" s="15"/>
      <c r="Z5" s="19"/>
      <c r="AA5" s="98">
        <f t="shared" si="0"/>
        <v>1</v>
      </c>
      <c r="AB5" s="221" t="s">
        <v>163</v>
      </c>
      <c r="AC5" s="11" t="s">
        <v>164</v>
      </c>
    </row>
    <row r="6" spans="1:29" s="3" customFormat="1" ht="105" x14ac:dyDescent="0.25">
      <c r="A6" s="175" t="s">
        <v>170</v>
      </c>
      <c r="B6" s="175" t="s">
        <v>168</v>
      </c>
      <c r="C6" s="96">
        <v>43353</v>
      </c>
      <c r="D6" s="96">
        <v>44482</v>
      </c>
      <c r="E6" s="50" t="s">
        <v>171</v>
      </c>
      <c r="F6" s="175" t="s">
        <v>13</v>
      </c>
      <c r="G6" s="64">
        <v>1</v>
      </c>
      <c r="H6" s="176">
        <v>1</v>
      </c>
      <c r="I6" s="77"/>
      <c r="J6" s="9"/>
      <c r="K6" s="100"/>
      <c r="L6" s="100"/>
      <c r="M6" s="100">
        <v>1</v>
      </c>
      <c r="N6" s="100"/>
      <c r="O6" s="101"/>
      <c r="P6" s="17"/>
      <c r="Q6" s="17"/>
      <c r="R6" s="17"/>
      <c r="S6" s="17"/>
      <c r="T6" s="18"/>
      <c r="U6" s="15"/>
      <c r="V6" s="15"/>
      <c r="W6" s="15"/>
      <c r="X6" s="15"/>
      <c r="Y6" s="15"/>
      <c r="Z6" s="19"/>
      <c r="AA6" s="98">
        <f t="shared" si="0"/>
        <v>1</v>
      </c>
      <c r="AB6" s="221" t="s">
        <v>163</v>
      </c>
      <c r="AC6" s="11" t="s">
        <v>164</v>
      </c>
    </row>
    <row r="7" spans="1:29" s="3" customFormat="1" ht="105" x14ac:dyDescent="0.25">
      <c r="A7" s="58" t="s">
        <v>172</v>
      </c>
      <c r="B7" s="175" t="s">
        <v>173</v>
      </c>
      <c r="C7" s="96">
        <v>43650</v>
      </c>
      <c r="D7" s="96">
        <v>44414</v>
      </c>
      <c r="E7" s="50" t="s">
        <v>174</v>
      </c>
      <c r="F7" s="175" t="s">
        <v>129</v>
      </c>
      <c r="G7" s="3">
        <v>2</v>
      </c>
      <c r="H7" s="65">
        <v>1</v>
      </c>
      <c r="I7" s="11"/>
      <c r="J7" s="9"/>
      <c r="K7" s="100"/>
      <c r="L7" s="100"/>
      <c r="M7" s="100">
        <v>1</v>
      </c>
      <c r="N7" s="100"/>
      <c r="O7" s="101"/>
      <c r="P7" s="17"/>
      <c r="Q7" s="17"/>
      <c r="R7" s="17"/>
      <c r="S7" s="17"/>
      <c r="T7" s="18"/>
      <c r="U7" s="15"/>
      <c r="V7" s="15"/>
      <c r="W7" s="15"/>
      <c r="X7" s="15"/>
      <c r="Y7" s="15"/>
      <c r="Z7" s="19"/>
      <c r="AA7" s="98">
        <f t="shared" si="0"/>
        <v>1</v>
      </c>
      <c r="AB7" s="221" t="s">
        <v>163</v>
      </c>
      <c r="AC7" s="11" t="s">
        <v>164</v>
      </c>
    </row>
    <row r="8" spans="1:29" s="3" customFormat="1" ht="105" x14ac:dyDescent="0.25">
      <c r="A8" s="58" t="s">
        <v>175</v>
      </c>
      <c r="B8" s="58" t="s">
        <v>176</v>
      </c>
      <c r="C8" s="96">
        <v>44431</v>
      </c>
      <c r="D8" s="96">
        <v>44418</v>
      </c>
      <c r="E8" s="50" t="s">
        <v>177</v>
      </c>
      <c r="F8" s="175" t="s">
        <v>31</v>
      </c>
      <c r="G8" s="3">
        <v>1</v>
      </c>
      <c r="H8" s="65">
        <v>1</v>
      </c>
      <c r="I8" s="11"/>
      <c r="J8" s="9"/>
      <c r="K8" s="100"/>
      <c r="L8" s="100"/>
      <c r="M8" s="100">
        <v>1</v>
      </c>
      <c r="N8" s="100"/>
      <c r="O8" s="101"/>
      <c r="P8" s="17"/>
      <c r="Q8" s="17"/>
      <c r="R8" s="17"/>
      <c r="S8" s="17"/>
      <c r="T8" s="18"/>
      <c r="U8" s="15"/>
      <c r="V8" s="15"/>
      <c r="W8" s="15"/>
      <c r="X8" s="15"/>
      <c r="Y8" s="15"/>
      <c r="Z8" s="19"/>
      <c r="AA8" s="98">
        <f t="shared" si="0"/>
        <v>1</v>
      </c>
      <c r="AB8" s="221" t="s">
        <v>163</v>
      </c>
      <c r="AC8" s="11" t="s">
        <v>164</v>
      </c>
    </row>
    <row r="9" spans="1:29" s="3" customFormat="1" ht="105" x14ac:dyDescent="0.25">
      <c r="A9" s="175" t="s">
        <v>178</v>
      </c>
      <c r="B9" s="175" t="s">
        <v>168</v>
      </c>
      <c r="C9" s="96">
        <v>44502</v>
      </c>
      <c r="D9" s="96">
        <v>44638</v>
      </c>
      <c r="E9" s="50" t="s">
        <v>179</v>
      </c>
      <c r="F9" s="175" t="s">
        <v>27</v>
      </c>
      <c r="G9" s="64">
        <v>2</v>
      </c>
      <c r="H9" s="176">
        <v>1</v>
      </c>
      <c r="I9" s="77"/>
      <c r="J9" s="9"/>
      <c r="K9" s="100"/>
      <c r="L9" s="100"/>
      <c r="M9" s="100">
        <v>1</v>
      </c>
      <c r="N9" s="100"/>
      <c r="O9" s="101"/>
      <c r="P9" s="17"/>
      <c r="Q9" s="17"/>
      <c r="R9" s="17"/>
      <c r="S9" s="17"/>
      <c r="T9" s="18"/>
      <c r="U9" s="15"/>
      <c r="V9" s="15"/>
      <c r="W9" s="15"/>
      <c r="X9" s="15"/>
      <c r="Y9" s="15"/>
      <c r="Z9" s="19"/>
      <c r="AA9" s="98">
        <f t="shared" si="0"/>
        <v>1</v>
      </c>
      <c r="AB9" s="221" t="s">
        <v>163</v>
      </c>
      <c r="AC9" s="11" t="s">
        <v>164</v>
      </c>
    </row>
    <row r="10" spans="1:29" s="3" customFormat="1" ht="120" x14ac:dyDescent="0.25">
      <c r="A10" s="175" t="s">
        <v>50</v>
      </c>
      <c r="B10" s="175" t="s">
        <v>168</v>
      </c>
      <c r="C10" s="96">
        <v>44236</v>
      </c>
      <c r="D10" s="96">
        <v>44283</v>
      </c>
      <c r="E10" s="50" t="s">
        <v>51</v>
      </c>
      <c r="F10" s="175" t="s">
        <v>31</v>
      </c>
      <c r="G10" s="64">
        <v>67</v>
      </c>
      <c r="H10" s="176">
        <v>38</v>
      </c>
      <c r="I10" s="77"/>
      <c r="J10" s="11">
        <v>28</v>
      </c>
      <c r="K10" s="100">
        <v>38</v>
      </c>
      <c r="L10" s="100"/>
      <c r="M10" s="100"/>
      <c r="N10" s="100"/>
      <c r="O10" s="101"/>
      <c r="P10" s="17"/>
      <c r="Q10" s="17"/>
      <c r="R10" s="17"/>
      <c r="S10" s="17"/>
      <c r="T10" s="18"/>
      <c r="U10" s="15"/>
      <c r="V10" s="15"/>
      <c r="W10" s="15"/>
      <c r="X10" s="15"/>
      <c r="Y10" s="15"/>
      <c r="Z10" s="19"/>
      <c r="AA10" s="98">
        <f>SUM(K10:Z10)</f>
        <v>38</v>
      </c>
      <c r="AB10" s="172" t="s">
        <v>180</v>
      </c>
      <c r="AC10" s="11" t="s">
        <v>164</v>
      </c>
    </row>
    <row r="11" spans="1:29" s="3" customFormat="1" ht="150" x14ac:dyDescent="0.25">
      <c r="A11" s="175" t="s">
        <v>181</v>
      </c>
      <c r="B11" s="175" t="s">
        <v>161</v>
      </c>
      <c r="C11" s="96">
        <v>43011</v>
      </c>
      <c r="D11" s="96">
        <v>44342</v>
      </c>
      <c r="E11" s="175" t="s">
        <v>182</v>
      </c>
      <c r="F11" s="175" t="s">
        <v>41</v>
      </c>
      <c r="G11" s="64">
        <v>11</v>
      </c>
      <c r="H11" s="176">
        <v>11</v>
      </c>
      <c r="I11" s="77"/>
      <c r="J11" s="9"/>
      <c r="K11" s="100"/>
      <c r="L11" s="100"/>
      <c r="M11" s="100">
        <v>11</v>
      </c>
      <c r="N11" s="100"/>
      <c r="O11" s="101"/>
      <c r="P11" s="17"/>
      <c r="Q11" s="17"/>
      <c r="R11" s="17"/>
      <c r="S11" s="17"/>
      <c r="T11" s="18"/>
      <c r="U11" s="15"/>
      <c r="V11" s="15"/>
      <c r="W11" s="15"/>
      <c r="X11" s="15"/>
      <c r="Y11" s="15"/>
      <c r="Z11" s="19"/>
      <c r="AA11" s="98">
        <f t="shared" si="0"/>
        <v>11</v>
      </c>
      <c r="AB11" s="172" t="s">
        <v>183</v>
      </c>
      <c r="AC11" s="11" t="s">
        <v>164</v>
      </c>
    </row>
    <row r="12" spans="1:29" s="3" customFormat="1" ht="105" x14ac:dyDescent="0.25">
      <c r="A12" s="58" t="s">
        <v>184</v>
      </c>
      <c r="B12" s="58" t="s">
        <v>168</v>
      </c>
      <c r="C12" s="96">
        <v>44327</v>
      </c>
      <c r="D12" s="96">
        <v>44644</v>
      </c>
      <c r="E12" s="175" t="s">
        <v>185</v>
      </c>
      <c r="F12" s="58" t="s">
        <v>41</v>
      </c>
      <c r="G12" s="3">
        <v>1</v>
      </c>
      <c r="H12" s="65">
        <v>1</v>
      </c>
      <c r="I12" s="11"/>
      <c r="J12" s="9"/>
      <c r="K12" s="100"/>
      <c r="L12" s="100"/>
      <c r="M12" s="100">
        <v>1</v>
      </c>
      <c r="N12" s="100"/>
      <c r="O12" s="101"/>
      <c r="P12" s="17"/>
      <c r="Q12" s="17"/>
      <c r="R12" s="17"/>
      <c r="S12" s="17"/>
      <c r="T12" s="18"/>
      <c r="U12" s="15"/>
      <c r="V12" s="15"/>
      <c r="W12" s="15"/>
      <c r="X12" s="15"/>
      <c r="Y12" s="15"/>
      <c r="Z12" s="19"/>
      <c r="AA12" s="98">
        <f t="shared" si="0"/>
        <v>1</v>
      </c>
      <c r="AB12" s="221" t="s">
        <v>163</v>
      </c>
      <c r="AC12" s="11" t="s">
        <v>164</v>
      </c>
    </row>
    <row r="13" spans="1:29" s="3" customFormat="1" ht="105" x14ac:dyDescent="0.25">
      <c r="A13" s="61" t="s">
        <v>186</v>
      </c>
      <c r="B13" s="68" t="s">
        <v>168</v>
      </c>
      <c r="C13" s="96">
        <v>43360</v>
      </c>
      <c r="D13" s="96">
        <v>43425</v>
      </c>
      <c r="E13" s="70" t="s">
        <v>187</v>
      </c>
      <c r="F13" s="68" t="s">
        <v>17</v>
      </c>
      <c r="G13" s="67">
        <v>1</v>
      </c>
      <c r="H13" s="69">
        <v>1</v>
      </c>
      <c r="I13" s="78"/>
      <c r="J13" s="9"/>
      <c r="K13" s="25"/>
      <c r="L13" s="100"/>
      <c r="M13" s="100">
        <v>1</v>
      </c>
      <c r="N13" s="100"/>
      <c r="O13" s="101"/>
      <c r="P13" s="17"/>
      <c r="Q13" s="17"/>
      <c r="R13" s="17"/>
      <c r="S13" s="17"/>
      <c r="T13" s="18"/>
      <c r="U13" s="15"/>
      <c r="V13" s="15"/>
      <c r="W13" s="15"/>
      <c r="X13" s="15"/>
      <c r="Y13" s="15"/>
      <c r="Z13" s="19"/>
      <c r="AA13" s="98">
        <f t="shared" si="0"/>
        <v>1</v>
      </c>
      <c r="AB13" s="221" t="s">
        <v>163</v>
      </c>
      <c r="AC13" s="11" t="s">
        <v>164</v>
      </c>
    </row>
    <row r="14" spans="1:29" s="3" customFormat="1" ht="165" x14ac:dyDescent="0.25">
      <c r="A14" s="175" t="s">
        <v>188</v>
      </c>
      <c r="B14" s="175" t="s">
        <v>161</v>
      </c>
      <c r="C14" s="96">
        <v>44153</v>
      </c>
      <c r="D14" s="96">
        <v>44341</v>
      </c>
      <c r="E14" s="50" t="s">
        <v>189</v>
      </c>
      <c r="F14" s="175" t="s">
        <v>41</v>
      </c>
      <c r="G14" s="64">
        <v>56</v>
      </c>
      <c r="H14" s="176">
        <v>56</v>
      </c>
      <c r="I14" s="77" t="s">
        <v>44</v>
      </c>
      <c r="J14" s="9"/>
      <c r="K14" s="100">
        <v>56</v>
      </c>
      <c r="L14" s="100"/>
      <c r="M14" s="100"/>
      <c r="N14" s="100"/>
      <c r="O14" s="101"/>
      <c r="P14" s="17"/>
      <c r="Q14" s="17"/>
      <c r="R14" s="17"/>
      <c r="S14" s="17"/>
      <c r="T14" s="18"/>
      <c r="U14" s="15"/>
      <c r="V14" s="15"/>
      <c r="W14" s="15"/>
      <c r="X14" s="15"/>
      <c r="Y14" s="15"/>
      <c r="Z14" s="19"/>
      <c r="AA14" s="98">
        <f t="shared" si="0"/>
        <v>56</v>
      </c>
      <c r="AB14" s="172" t="s">
        <v>1341</v>
      </c>
      <c r="AC14" s="11" t="s">
        <v>164</v>
      </c>
    </row>
    <row r="15" spans="1:29" s="3" customFormat="1" ht="75" x14ac:dyDescent="0.25">
      <c r="A15" s="175" t="s">
        <v>190</v>
      </c>
      <c r="B15" s="175" t="s">
        <v>168</v>
      </c>
      <c r="C15" s="96">
        <v>44286</v>
      </c>
      <c r="D15" s="96">
        <v>43971</v>
      </c>
      <c r="E15" s="50" t="s">
        <v>191</v>
      </c>
      <c r="F15" s="175" t="s">
        <v>31</v>
      </c>
      <c r="G15" s="64">
        <v>15</v>
      </c>
      <c r="H15" s="176">
        <v>14</v>
      </c>
      <c r="I15" s="77"/>
      <c r="J15" s="9"/>
      <c r="K15" s="100">
        <v>14</v>
      </c>
      <c r="L15" s="100"/>
      <c r="M15" s="100"/>
      <c r="N15" s="100"/>
      <c r="O15" s="101"/>
      <c r="P15" s="17"/>
      <c r="Q15" s="17"/>
      <c r="R15" s="17"/>
      <c r="S15" s="17"/>
      <c r="T15" s="18"/>
      <c r="U15" s="15"/>
      <c r="V15" s="15"/>
      <c r="W15" s="15"/>
      <c r="X15" s="15"/>
      <c r="Y15" s="15"/>
      <c r="Z15" s="19"/>
      <c r="AA15" s="98">
        <f t="shared" si="0"/>
        <v>14</v>
      </c>
      <c r="AB15" s="172" t="s">
        <v>192</v>
      </c>
      <c r="AC15" s="11" t="s">
        <v>164</v>
      </c>
    </row>
    <row r="16" spans="1:29" s="3" customFormat="1" ht="105" x14ac:dyDescent="0.25">
      <c r="A16" s="61" t="s">
        <v>193</v>
      </c>
      <c r="B16" s="68" t="s">
        <v>168</v>
      </c>
      <c r="C16" s="96">
        <v>43522</v>
      </c>
      <c r="D16" s="96">
        <v>43609</v>
      </c>
      <c r="E16" s="70" t="s">
        <v>194</v>
      </c>
      <c r="F16" s="68" t="s">
        <v>41</v>
      </c>
      <c r="G16" s="67">
        <v>1</v>
      </c>
      <c r="H16" s="69">
        <v>1</v>
      </c>
      <c r="I16" s="78"/>
      <c r="J16" s="9"/>
      <c r="K16" s="25"/>
      <c r="L16" s="100"/>
      <c r="M16" s="100">
        <v>1</v>
      </c>
      <c r="N16" s="100"/>
      <c r="O16" s="101"/>
      <c r="P16" s="17"/>
      <c r="Q16" s="17"/>
      <c r="R16" s="17"/>
      <c r="S16" s="17"/>
      <c r="T16" s="18"/>
      <c r="U16" s="15"/>
      <c r="V16" s="15"/>
      <c r="W16" s="15"/>
      <c r="X16" s="15"/>
      <c r="Y16" s="15"/>
      <c r="Z16" s="19"/>
      <c r="AA16" s="98">
        <f t="shared" si="0"/>
        <v>1</v>
      </c>
      <c r="AB16" s="221" t="s">
        <v>163</v>
      </c>
      <c r="AC16" s="11" t="s">
        <v>164</v>
      </c>
    </row>
    <row r="17" spans="1:29" s="3" customFormat="1" ht="60" x14ac:dyDescent="0.25">
      <c r="A17" s="58" t="s">
        <v>195</v>
      </c>
      <c r="B17" s="58" t="s">
        <v>196</v>
      </c>
      <c r="C17" s="96">
        <v>43749</v>
      </c>
      <c r="D17" s="96">
        <v>44838</v>
      </c>
      <c r="E17" s="175" t="s">
        <v>197</v>
      </c>
      <c r="F17" s="68" t="s">
        <v>27</v>
      </c>
      <c r="G17" s="3">
        <v>1</v>
      </c>
      <c r="H17" s="65">
        <v>1</v>
      </c>
      <c r="I17" s="11"/>
      <c r="J17" s="9"/>
      <c r="K17" s="100">
        <v>1</v>
      </c>
      <c r="L17" s="100"/>
      <c r="M17" s="100"/>
      <c r="N17" s="100"/>
      <c r="O17" s="101"/>
      <c r="P17" s="17"/>
      <c r="Q17" s="17"/>
      <c r="R17" s="17"/>
      <c r="S17" s="17"/>
      <c r="T17" s="18"/>
      <c r="U17" s="15"/>
      <c r="V17" s="15"/>
      <c r="W17" s="15"/>
      <c r="X17" s="15"/>
      <c r="Y17" s="15"/>
      <c r="Z17" s="19"/>
      <c r="AA17" s="98">
        <f t="shared" si="0"/>
        <v>1</v>
      </c>
      <c r="AB17" s="221" t="s">
        <v>198</v>
      </c>
      <c r="AC17" s="11" t="s">
        <v>164</v>
      </c>
    </row>
    <row r="18" spans="1:29" s="3" customFormat="1" ht="60" x14ac:dyDescent="0.25">
      <c r="A18" s="58" t="s">
        <v>199</v>
      </c>
      <c r="B18" s="58" t="s">
        <v>200</v>
      </c>
      <c r="C18" s="96">
        <v>43543</v>
      </c>
      <c r="D18" s="96">
        <v>44886</v>
      </c>
      <c r="E18" s="50" t="s">
        <v>201</v>
      </c>
      <c r="F18" s="58" t="s">
        <v>17</v>
      </c>
      <c r="G18" s="3">
        <v>1</v>
      </c>
      <c r="H18" s="65">
        <v>1</v>
      </c>
      <c r="I18" s="11"/>
      <c r="J18" s="9"/>
      <c r="K18" s="100">
        <v>1</v>
      </c>
      <c r="L18" s="100"/>
      <c r="M18" s="100"/>
      <c r="N18" s="100"/>
      <c r="O18" s="101"/>
      <c r="P18" s="17"/>
      <c r="Q18" s="17"/>
      <c r="R18" s="17"/>
      <c r="S18" s="17"/>
      <c r="T18" s="18"/>
      <c r="U18" s="15"/>
      <c r="V18" s="15"/>
      <c r="W18" s="15"/>
      <c r="X18" s="15"/>
      <c r="Y18" s="15"/>
      <c r="Z18" s="19"/>
      <c r="AA18" s="98">
        <f t="shared" si="0"/>
        <v>1</v>
      </c>
      <c r="AB18" s="221" t="s">
        <v>198</v>
      </c>
      <c r="AC18" s="11" t="s">
        <v>164</v>
      </c>
    </row>
    <row r="19" spans="1:29" s="3" customFormat="1" ht="45" x14ac:dyDescent="0.25">
      <c r="A19" s="58" t="s">
        <v>202</v>
      </c>
      <c r="B19" s="58" t="s">
        <v>196</v>
      </c>
      <c r="C19" s="96">
        <v>44613</v>
      </c>
      <c r="D19" s="96">
        <v>44888</v>
      </c>
      <c r="E19" s="50" t="s">
        <v>203</v>
      </c>
      <c r="F19" s="58" t="s">
        <v>31</v>
      </c>
      <c r="G19" s="3">
        <v>2</v>
      </c>
      <c r="H19" s="65">
        <v>1</v>
      </c>
      <c r="I19" s="11"/>
      <c r="J19" s="9"/>
      <c r="K19" s="100">
        <v>1</v>
      </c>
      <c r="L19" s="100"/>
      <c r="M19" s="100"/>
      <c r="N19" s="100"/>
      <c r="O19" s="101"/>
      <c r="P19" s="17"/>
      <c r="Q19" s="17"/>
      <c r="R19" s="17"/>
      <c r="S19" s="17"/>
      <c r="T19" s="18"/>
      <c r="U19" s="15"/>
      <c r="V19" s="15"/>
      <c r="W19" s="15"/>
      <c r="X19" s="15"/>
      <c r="Y19" s="15"/>
      <c r="Z19" s="19"/>
      <c r="AA19" s="98">
        <f t="shared" si="0"/>
        <v>1</v>
      </c>
      <c r="AB19" s="221" t="s">
        <v>198</v>
      </c>
      <c r="AC19" s="11" t="s">
        <v>164</v>
      </c>
    </row>
    <row r="20" spans="1:29" s="3" customFormat="1" ht="45" x14ac:dyDescent="0.25">
      <c r="A20" s="70" t="s">
        <v>204</v>
      </c>
      <c r="B20" s="68" t="s">
        <v>168</v>
      </c>
      <c r="C20" s="96">
        <v>43686</v>
      </c>
      <c r="D20" s="96">
        <v>44707</v>
      </c>
      <c r="E20" s="70" t="s">
        <v>205</v>
      </c>
      <c r="F20" s="68" t="s">
        <v>129</v>
      </c>
      <c r="G20" s="67">
        <v>2</v>
      </c>
      <c r="H20" s="69">
        <v>1</v>
      </c>
      <c r="I20" s="78"/>
      <c r="J20" s="9"/>
      <c r="K20" s="100">
        <v>1</v>
      </c>
      <c r="L20" s="100"/>
      <c r="M20" s="100"/>
      <c r="N20" s="100"/>
      <c r="O20" s="101"/>
      <c r="P20" s="17"/>
      <c r="Q20" s="17"/>
      <c r="R20" s="17"/>
      <c r="S20" s="17"/>
      <c r="T20" s="18"/>
      <c r="U20" s="15"/>
      <c r="V20" s="15"/>
      <c r="W20" s="15"/>
      <c r="X20" s="15"/>
      <c r="Y20" s="15"/>
      <c r="Z20" s="19"/>
      <c r="AA20" s="98">
        <f t="shared" si="0"/>
        <v>1</v>
      </c>
      <c r="AB20" s="221" t="s">
        <v>198</v>
      </c>
      <c r="AC20" s="11" t="s">
        <v>164</v>
      </c>
    </row>
    <row r="21" spans="1:29" s="3" customFormat="1" ht="45" x14ac:dyDescent="0.25">
      <c r="A21" s="58" t="s">
        <v>206</v>
      </c>
      <c r="B21" s="58" t="s">
        <v>168</v>
      </c>
      <c r="C21" s="96">
        <v>45158</v>
      </c>
      <c r="D21" s="96">
        <v>44840</v>
      </c>
      <c r="E21" s="50" t="s">
        <v>207</v>
      </c>
      <c r="F21" s="58" t="s">
        <v>34</v>
      </c>
      <c r="G21" s="3">
        <v>1</v>
      </c>
      <c r="H21" s="65">
        <v>1</v>
      </c>
      <c r="I21" s="11" t="s">
        <v>208</v>
      </c>
      <c r="J21" s="9"/>
      <c r="K21" s="100">
        <v>1</v>
      </c>
      <c r="L21" s="100"/>
      <c r="M21" s="100"/>
      <c r="N21" s="100"/>
      <c r="O21" s="101"/>
      <c r="P21" s="17"/>
      <c r="Q21" s="17"/>
      <c r="R21" s="17"/>
      <c r="S21" s="17"/>
      <c r="T21" s="18"/>
      <c r="U21" s="15"/>
      <c r="V21" s="15"/>
      <c r="W21" s="15"/>
      <c r="X21" s="15"/>
      <c r="Y21" s="15"/>
      <c r="Z21" s="19"/>
      <c r="AA21" s="98">
        <f t="shared" si="0"/>
        <v>1</v>
      </c>
      <c r="AB21" s="221" t="s">
        <v>198</v>
      </c>
      <c r="AC21" s="11" t="s">
        <v>164</v>
      </c>
    </row>
    <row r="22" spans="1:29" s="3" customFormat="1" ht="60" x14ac:dyDescent="0.25">
      <c r="A22" s="70" t="s">
        <v>209</v>
      </c>
      <c r="B22" s="68" t="s">
        <v>210</v>
      </c>
      <c r="C22" s="96">
        <v>44918</v>
      </c>
      <c r="D22" s="96">
        <v>44893</v>
      </c>
      <c r="E22" s="70" t="s">
        <v>211</v>
      </c>
      <c r="F22" s="68" t="s">
        <v>17</v>
      </c>
      <c r="G22" s="67">
        <v>1</v>
      </c>
      <c r="H22" s="69">
        <v>1</v>
      </c>
      <c r="I22" s="78" t="s">
        <v>208</v>
      </c>
      <c r="J22" s="9"/>
      <c r="K22" s="100">
        <v>1</v>
      </c>
      <c r="L22" s="100"/>
      <c r="M22" s="100"/>
      <c r="N22" s="100"/>
      <c r="O22" s="101"/>
      <c r="P22" s="17"/>
      <c r="Q22" s="17"/>
      <c r="R22" s="17"/>
      <c r="S22" s="17"/>
      <c r="T22" s="18"/>
      <c r="U22" s="15"/>
      <c r="V22" s="15"/>
      <c r="W22" s="15"/>
      <c r="X22" s="15"/>
      <c r="Y22" s="15"/>
      <c r="Z22" s="19"/>
      <c r="AA22" s="98">
        <f t="shared" si="0"/>
        <v>1</v>
      </c>
      <c r="AB22" s="221" t="s">
        <v>198</v>
      </c>
      <c r="AC22" s="11" t="s">
        <v>164</v>
      </c>
    </row>
    <row r="23" spans="1:29" s="3" customFormat="1" ht="105" x14ac:dyDescent="0.25">
      <c r="A23" s="70" t="s">
        <v>212</v>
      </c>
      <c r="B23" s="68" t="s">
        <v>168</v>
      </c>
      <c r="C23" s="96">
        <v>43704</v>
      </c>
      <c r="D23" s="96">
        <v>44166</v>
      </c>
      <c r="E23" s="70" t="s">
        <v>213</v>
      </c>
      <c r="F23" s="68" t="s">
        <v>34</v>
      </c>
      <c r="G23" s="67">
        <v>2</v>
      </c>
      <c r="H23" s="69">
        <v>1</v>
      </c>
      <c r="I23" s="78"/>
      <c r="J23" s="9"/>
      <c r="K23" s="100"/>
      <c r="L23" s="100"/>
      <c r="M23" s="100">
        <v>1</v>
      </c>
      <c r="N23" s="100"/>
      <c r="O23" s="101"/>
      <c r="P23" s="17"/>
      <c r="Q23" s="17"/>
      <c r="R23" s="17"/>
      <c r="S23" s="17"/>
      <c r="T23" s="18"/>
      <c r="U23" s="15"/>
      <c r="V23" s="15"/>
      <c r="W23" s="15"/>
      <c r="X23" s="15"/>
      <c r="Y23" s="15"/>
      <c r="Z23" s="19"/>
      <c r="AA23" s="98">
        <f t="shared" si="0"/>
        <v>1</v>
      </c>
      <c r="AB23" s="221" t="s">
        <v>163</v>
      </c>
      <c r="AC23" s="11" t="s">
        <v>164</v>
      </c>
    </row>
    <row r="24" spans="1:29" s="3" customFormat="1" ht="150" x14ac:dyDescent="0.25">
      <c r="A24" s="58" t="s">
        <v>214</v>
      </c>
      <c r="B24" s="58" t="s">
        <v>168</v>
      </c>
      <c r="C24" s="96">
        <v>44363</v>
      </c>
      <c r="D24" s="96">
        <v>44685</v>
      </c>
      <c r="E24" s="175" t="s">
        <v>215</v>
      </c>
      <c r="F24" s="58" t="s">
        <v>17</v>
      </c>
      <c r="G24" s="3">
        <v>51</v>
      </c>
      <c r="H24" s="65">
        <v>47</v>
      </c>
      <c r="I24" s="11"/>
      <c r="J24" s="9"/>
      <c r="K24" s="100">
        <v>22</v>
      </c>
      <c r="L24" s="100">
        <v>25</v>
      </c>
      <c r="M24" s="100"/>
      <c r="N24" s="100"/>
      <c r="O24" s="101"/>
      <c r="P24" s="17"/>
      <c r="Q24" s="17"/>
      <c r="R24" s="17"/>
      <c r="S24" s="17"/>
      <c r="T24" s="18"/>
      <c r="U24" s="15"/>
      <c r="V24" s="15"/>
      <c r="W24" s="15"/>
      <c r="X24" s="15"/>
      <c r="Y24" s="15"/>
      <c r="Z24" s="19"/>
      <c r="AA24" s="98">
        <f t="shared" si="0"/>
        <v>47</v>
      </c>
      <c r="AB24" s="172" t="s">
        <v>216</v>
      </c>
      <c r="AC24" s="11" t="s">
        <v>164</v>
      </c>
    </row>
    <row r="25" spans="1:29" s="3" customFormat="1" ht="60" x14ac:dyDescent="0.25">
      <c r="A25" s="71" t="s">
        <v>217</v>
      </c>
      <c r="B25" s="73" t="s">
        <v>168</v>
      </c>
      <c r="C25" s="96">
        <v>43938</v>
      </c>
      <c r="D25" s="96">
        <v>44986</v>
      </c>
      <c r="E25" s="68" t="s">
        <v>218</v>
      </c>
      <c r="F25" s="73" t="s">
        <v>23</v>
      </c>
      <c r="G25" s="72">
        <v>2</v>
      </c>
      <c r="H25" s="74">
        <v>1</v>
      </c>
      <c r="I25" s="79"/>
      <c r="J25" s="9"/>
      <c r="K25" s="100">
        <v>1</v>
      </c>
      <c r="L25" s="100"/>
      <c r="M25" s="100"/>
      <c r="N25" s="100"/>
      <c r="O25" s="101"/>
      <c r="P25" s="17"/>
      <c r="Q25" s="17"/>
      <c r="R25" s="17"/>
      <c r="S25" s="17"/>
      <c r="T25" s="18"/>
      <c r="U25" s="15"/>
      <c r="V25" s="15"/>
      <c r="W25" s="15"/>
      <c r="X25" s="15"/>
      <c r="Y25" s="15"/>
      <c r="Z25" s="19"/>
      <c r="AA25" s="98">
        <f t="shared" si="0"/>
        <v>1</v>
      </c>
      <c r="AB25" s="221" t="s">
        <v>198</v>
      </c>
      <c r="AC25" s="11" t="s">
        <v>164</v>
      </c>
    </row>
    <row r="26" spans="1:29" s="3" customFormat="1" ht="75" x14ac:dyDescent="0.25">
      <c r="A26" s="63" t="s">
        <v>219</v>
      </c>
      <c r="B26" s="68" t="s">
        <v>168</v>
      </c>
      <c r="C26" s="96">
        <v>43523</v>
      </c>
      <c r="D26" s="96">
        <v>44986</v>
      </c>
      <c r="E26" s="70" t="s">
        <v>220</v>
      </c>
      <c r="F26" s="68" t="s">
        <v>23</v>
      </c>
      <c r="G26" s="67">
        <v>1</v>
      </c>
      <c r="H26" s="69">
        <v>1</v>
      </c>
      <c r="I26" s="78"/>
      <c r="J26" s="9"/>
      <c r="K26" s="100">
        <v>1</v>
      </c>
      <c r="L26" s="100"/>
      <c r="M26" s="100"/>
      <c r="N26" s="100"/>
      <c r="O26" s="101"/>
      <c r="P26" s="17"/>
      <c r="Q26" s="17"/>
      <c r="R26" s="17"/>
      <c r="S26" s="17"/>
      <c r="T26" s="18"/>
      <c r="U26" s="15"/>
      <c r="V26" s="15"/>
      <c r="W26" s="15"/>
      <c r="X26" s="15"/>
      <c r="Y26" s="15"/>
      <c r="Z26" s="19"/>
      <c r="AA26" s="98">
        <f t="shared" si="0"/>
        <v>1</v>
      </c>
      <c r="AB26" s="221" t="s">
        <v>198</v>
      </c>
      <c r="AC26" s="11" t="s">
        <v>164</v>
      </c>
    </row>
    <row r="27" spans="1:29" s="3" customFormat="1" ht="60" x14ac:dyDescent="0.25">
      <c r="A27" s="70" t="s">
        <v>221</v>
      </c>
      <c r="B27" s="68" t="s">
        <v>196</v>
      </c>
      <c r="C27" s="96">
        <v>45097</v>
      </c>
      <c r="D27" s="96">
        <v>45112</v>
      </c>
      <c r="E27" s="70" t="s">
        <v>222</v>
      </c>
      <c r="F27" s="68" t="s">
        <v>17</v>
      </c>
      <c r="G27" s="67">
        <v>1</v>
      </c>
      <c r="H27" s="69">
        <v>1</v>
      </c>
      <c r="I27" s="78" t="s">
        <v>208</v>
      </c>
      <c r="J27" s="9"/>
      <c r="K27" s="100"/>
      <c r="L27" s="100">
        <v>1</v>
      </c>
      <c r="M27" s="100"/>
      <c r="N27" s="100"/>
      <c r="O27" s="101"/>
      <c r="P27" s="17"/>
      <c r="Q27" s="17"/>
      <c r="R27" s="17"/>
      <c r="S27" s="17"/>
      <c r="T27" s="18"/>
      <c r="U27" s="15"/>
      <c r="V27" s="15"/>
      <c r="W27" s="15"/>
      <c r="X27" s="15"/>
      <c r="Y27" s="15"/>
      <c r="Z27" s="15"/>
      <c r="AA27" s="98">
        <f t="shared" si="0"/>
        <v>1</v>
      </c>
      <c r="AB27" s="221" t="s">
        <v>198</v>
      </c>
      <c r="AC27" s="11" t="s">
        <v>164</v>
      </c>
    </row>
    <row r="28" spans="1:29" s="3" customFormat="1" ht="45" x14ac:dyDescent="0.25">
      <c r="A28" s="71" t="s">
        <v>223</v>
      </c>
      <c r="B28" s="73" t="s">
        <v>224</v>
      </c>
      <c r="C28" s="96">
        <v>44651</v>
      </c>
      <c r="D28" s="96">
        <v>45232</v>
      </c>
      <c r="E28" s="68" t="s">
        <v>225</v>
      </c>
      <c r="F28" s="73" t="s">
        <v>129</v>
      </c>
      <c r="G28" s="72">
        <v>1</v>
      </c>
      <c r="H28" s="74">
        <v>1</v>
      </c>
      <c r="I28" s="79"/>
      <c r="J28" s="9"/>
      <c r="K28" s="100"/>
      <c r="L28" s="100">
        <v>1</v>
      </c>
      <c r="M28" s="100"/>
      <c r="N28" s="100"/>
      <c r="O28" s="101"/>
      <c r="P28" s="17"/>
      <c r="Q28" s="17"/>
      <c r="R28" s="17"/>
      <c r="S28" s="17"/>
      <c r="T28" s="18"/>
      <c r="U28" s="15"/>
      <c r="V28" s="15"/>
      <c r="W28" s="15"/>
      <c r="X28" s="15"/>
      <c r="Y28" s="15"/>
      <c r="Z28" s="15"/>
      <c r="AA28" s="98">
        <f t="shared" si="0"/>
        <v>1</v>
      </c>
      <c r="AB28" s="221" t="s">
        <v>198</v>
      </c>
      <c r="AC28" s="11" t="s">
        <v>164</v>
      </c>
    </row>
    <row r="29" spans="1:29" s="3" customFormat="1" ht="45" x14ac:dyDescent="0.25">
      <c r="A29" s="70" t="s">
        <v>226</v>
      </c>
      <c r="B29" s="68" t="s">
        <v>196</v>
      </c>
      <c r="C29" s="96">
        <v>45056</v>
      </c>
      <c r="D29" s="96">
        <v>45208</v>
      </c>
      <c r="E29" s="70" t="s">
        <v>227</v>
      </c>
      <c r="F29" s="68" t="s">
        <v>31</v>
      </c>
      <c r="G29" s="67">
        <v>1</v>
      </c>
      <c r="H29" s="69">
        <v>1</v>
      </c>
      <c r="I29" s="78" t="s">
        <v>208</v>
      </c>
      <c r="J29" s="9"/>
      <c r="K29" s="100"/>
      <c r="L29" s="100">
        <v>1</v>
      </c>
      <c r="M29" s="100"/>
      <c r="N29" s="100"/>
      <c r="O29" s="101"/>
      <c r="P29" s="17"/>
      <c r="Q29" s="17"/>
      <c r="R29" s="17"/>
      <c r="S29" s="17"/>
      <c r="T29" s="18"/>
      <c r="U29" s="15"/>
      <c r="V29" s="15"/>
      <c r="W29" s="15"/>
      <c r="X29" s="15"/>
      <c r="Y29" s="15"/>
      <c r="Z29" s="15"/>
      <c r="AA29" s="98">
        <f t="shared" si="0"/>
        <v>1</v>
      </c>
      <c r="AB29" s="221" t="s">
        <v>198</v>
      </c>
      <c r="AC29" s="11" t="s">
        <v>164</v>
      </c>
    </row>
    <row r="30" spans="1:29" s="3" customFormat="1" ht="60" x14ac:dyDescent="0.25">
      <c r="A30" s="70" t="s">
        <v>228</v>
      </c>
      <c r="B30" s="68" t="s">
        <v>196</v>
      </c>
      <c r="C30" s="96">
        <v>44981</v>
      </c>
      <c r="D30" s="96">
        <v>45210</v>
      </c>
      <c r="E30" s="70" t="s">
        <v>229</v>
      </c>
      <c r="F30" s="68" t="s">
        <v>31</v>
      </c>
      <c r="G30" s="67">
        <v>2</v>
      </c>
      <c r="H30" s="69">
        <v>1</v>
      </c>
      <c r="I30" s="78" t="s">
        <v>208</v>
      </c>
      <c r="J30" s="9"/>
      <c r="K30" s="100"/>
      <c r="L30" s="100">
        <v>1</v>
      </c>
      <c r="M30" s="100"/>
      <c r="N30" s="100"/>
      <c r="O30" s="101"/>
      <c r="P30" s="17"/>
      <c r="Q30" s="17"/>
      <c r="R30" s="17"/>
      <c r="S30" s="17"/>
      <c r="T30" s="18"/>
      <c r="U30" s="15"/>
      <c r="V30" s="15"/>
      <c r="W30" s="15"/>
      <c r="X30" s="15"/>
      <c r="Y30" s="15"/>
      <c r="Z30" s="15"/>
      <c r="AA30" s="98">
        <f t="shared" si="0"/>
        <v>1</v>
      </c>
      <c r="AB30" s="221" t="s">
        <v>198</v>
      </c>
      <c r="AC30" s="11" t="s">
        <v>164</v>
      </c>
    </row>
    <row r="31" spans="1:29" s="3" customFormat="1" ht="75" x14ac:dyDescent="0.25">
      <c r="A31" s="58" t="s">
        <v>230</v>
      </c>
      <c r="B31" s="68" t="s">
        <v>196</v>
      </c>
      <c r="C31" s="96">
        <v>44820</v>
      </c>
      <c r="D31" s="96">
        <v>44958</v>
      </c>
      <c r="E31" s="175" t="s">
        <v>231</v>
      </c>
      <c r="F31" s="68" t="s">
        <v>17</v>
      </c>
      <c r="G31" s="67">
        <v>1</v>
      </c>
      <c r="H31" s="69">
        <v>1</v>
      </c>
      <c r="I31" s="78" t="s">
        <v>208</v>
      </c>
      <c r="J31" s="9"/>
      <c r="K31" s="100">
        <v>1</v>
      </c>
      <c r="L31" s="100"/>
      <c r="M31" s="100"/>
      <c r="N31" s="100"/>
      <c r="O31" s="101"/>
      <c r="P31" s="17"/>
      <c r="Q31" s="17"/>
      <c r="R31" s="17"/>
      <c r="S31" s="17"/>
      <c r="T31" s="18"/>
      <c r="U31" s="15"/>
      <c r="V31" s="15"/>
      <c r="W31" s="15"/>
      <c r="X31" s="15"/>
      <c r="Y31" s="15"/>
      <c r="Z31" s="15"/>
      <c r="AA31" s="98">
        <f t="shared" si="0"/>
        <v>1</v>
      </c>
      <c r="AB31" s="221" t="s">
        <v>198</v>
      </c>
      <c r="AC31" s="11" t="s">
        <v>164</v>
      </c>
    </row>
    <row r="32" spans="1:29" s="3" customFormat="1" ht="60" x14ac:dyDescent="0.25">
      <c r="A32" s="58" t="s">
        <v>232</v>
      </c>
      <c r="B32" s="58" t="s">
        <v>196</v>
      </c>
      <c r="C32" s="96">
        <v>44805</v>
      </c>
      <c r="D32" s="96">
        <v>45017</v>
      </c>
      <c r="E32" s="50" t="s">
        <v>233</v>
      </c>
      <c r="F32" s="58" t="s">
        <v>17</v>
      </c>
      <c r="G32" s="3">
        <v>1</v>
      </c>
      <c r="H32" s="65">
        <v>1</v>
      </c>
      <c r="I32" s="11" t="s">
        <v>208</v>
      </c>
      <c r="J32" s="11"/>
      <c r="K32" s="100"/>
      <c r="L32" s="100">
        <v>1</v>
      </c>
      <c r="M32" s="100"/>
      <c r="N32" s="100"/>
      <c r="O32" s="101"/>
      <c r="P32" s="179"/>
      <c r="Q32" s="179"/>
      <c r="R32" s="179"/>
      <c r="S32" s="179"/>
      <c r="T32" s="180"/>
      <c r="U32" s="27"/>
      <c r="V32" s="27"/>
      <c r="W32" s="27"/>
      <c r="X32" s="27"/>
      <c r="Y32" s="27"/>
      <c r="Z32" s="28"/>
      <c r="AA32" s="98">
        <f t="shared" si="0"/>
        <v>1</v>
      </c>
      <c r="AB32" s="221" t="s">
        <v>198</v>
      </c>
      <c r="AC32" s="11" t="s">
        <v>164</v>
      </c>
    </row>
    <row r="33" spans="1:30" s="3" customFormat="1" ht="75" x14ac:dyDescent="0.25">
      <c r="A33" s="62" t="s">
        <v>234</v>
      </c>
      <c r="B33" s="68" t="s">
        <v>168</v>
      </c>
      <c r="C33" s="96">
        <v>43439</v>
      </c>
      <c r="D33" s="96">
        <v>43528</v>
      </c>
      <c r="E33" s="68" t="s">
        <v>235</v>
      </c>
      <c r="F33" s="68" t="s">
        <v>17</v>
      </c>
      <c r="G33" s="67">
        <v>28</v>
      </c>
      <c r="H33" s="69">
        <v>19</v>
      </c>
      <c r="I33" s="78"/>
      <c r="J33" s="9"/>
      <c r="K33" s="100">
        <v>19</v>
      </c>
      <c r="L33" s="100"/>
      <c r="M33" s="100"/>
      <c r="N33" s="100"/>
      <c r="O33" s="101"/>
      <c r="P33" s="17"/>
      <c r="Q33" s="17"/>
      <c r="R33" s="17"/>
      <c r="S33" s="17"/>
      <c r="T33" s="18"/>
      <c r="U33" s="15"/>
      <c r="V33" s="15"/>
      <c r="W33" s="15"/>
      <c r="X33" s="15"/>
      <c r="Y33" s="15"/>
      <c r="Z33" s="19"/>
      <c r="AA33" s="98">
        <f t="shared" si="0"/>
        <v>19</v>
      </c>
      <c r="AB33" s="172" t="s">
        <v>236</v>
      </c>
      <c r="AC33" s="11" t="s">
        <v>164</v>
      </c>
    </row>
    <row r="34" spans="1:30" s="3" customFormat="1" ht="45" x14ac:dyDescent="0.25">
      <c r="A34" s="70" t="s">
        <v>237</v>
      </c>
      <c r="B34" s="68" t="s">
        <v>196</v>
      </c>
      <c r="C34" s="96">
        <v>44897</v>
      </c>
      <c r="D34" s="96">
        <v>45017</v>
      </c>
      <c r="E34" s="70" t="s">
        <v>238</v>
      </c>
      <c r="F34" s="68" t="s">
        <v>31</v>
      </c>
      <c r="G34" s="67">
        <v>2</v>
      </c>
      <c r="H34" s="69">
        <v>1</v>
      </c>
      <c r="I34" s="78" t="s">
        <v>208</v>
      </c>
      <c r="J34" s="11"/>
      <c r="K34" s="100"/>
      <c r="L34" s="100">
        <v>1</v>
      </c>
      <c r="M34" s="100"/>
      <c r="N34" s="100"/>
      <c r="O34" s="101"/>
      <c r="P34" s="179"/>
      <c r="Q34" s="179"/>
      <c r="R34" s="179"/>
      <c r="S34" s="179"/>
      <c r="T34" s="180"/>
      <c r="U34" s="27"/>
      <c r="V34" s="27"/>
      <c r="W34" s="27"/>
      <c r="X34" s="27"/>
      <c r="Y34" s="27"/>
      <c r="Z34" s="28"/>
      <c r="AA34" s="98">
        <f t="shared" si="0"/>
        <v>1</v>
      </c>
      <c r="AB34" s="221" t="s">
        <v>198</v>
      </c>
      <c r="AC34" s="11" t="s">
        <v>164</v>
      </c>
    </row>
    <row r="35" spans="1:30" s="3" customFormat="1" ht="60" x14ac:dyDescent="0.25">
      <c r="A35" s="58" t="s">
        <v>239</v>
      </c>
      <c r="B35" s="58" t="s">
        <v>196</v>
      </c>
      <c r="C35" s="96">
        <v>45078</v>
      </c>
      <c r="D35" s="96">
        <v>45078</v>
      </c>
      <c r="E35" s="70" t="s">
        <v>240</v>
      </c>
      <c r="F35" s="68" t="s">
        <v>17</v>
      </c>
      <c r="G35" s="3">
        <v>1</v>
      </c>
      <c r="H35" s="65">
        <v>1</v>
      </c>
      <c r="I35" s="11" t="s">
        <v>208</v>
      </c>
      <c r="J35" s="11"/>
      <c r="K35" s="100"/>
      <c r="L35" s="100">
        <v>1</v>
      </c>
      <c r="M35" s="100"/>
      <c r="N35" s="100"/>
      <c r="O35" s="101"/>
      <c r="P35" s="179"/>
      <c r="Q35" s="179"/>
      <c r="R35" s="179"/>
      <c r="S35" s="179"/>
      <c r="T35" s="180"/>
      <c r="U35" s="27"/>
      <c r="V35" s="27"/>
      <c r="W35" s="27"/>
      <c r="X35" s="27"/>
      <c r="Y35" s="27"/>
      <c r="Z35" s="28"/>
      <c r="AA35" s="98">
        <f t="shared" si="0"/>
        <v>1</v>
      </c>
      <c r="AB35" s="221" t="s">
        <v>198</v>
      </c>
      <c r="AC35" s="11" t="s">
        <v>164</v>
      </c>
    </row>
    <row r="36" spans="1:30" s="3" customFormat="1" ht="150" x14ac:dyDescent="0.25">
      <c r="A36" s="68" t="s">
        <v>241</v>
      </c>
      <c r="B36" s="68" t="s">
        <v>242</v>
      </c>
      <c r="C36" s="96">
        <v>43391</v>
      </c>
      <c r="D36" s="96">
        <v>43563</v>
      </c>
      <c r="E36" s="70" t="s">
        <v>243</v>
      </c>
      <c r="F36" s="68" t="s">
        <v>23</v>
      </c>
      <c r="G36" s="67">
        <v>18</v>
      </c>
      <c r="H36" s="69">
        <v>16</v>
      </c>
      <c r="I36" s="78"/>
      <c r="J36" s="9"/>
      <c r="K36" s="100"/>
      <c r="L36" s="100"/>
      <c r="M36" s="100">
        <v>16</v>
      </c>
      <c r="N36" s="100"/>
      <c r="O36" s="101"/>
      <c r="P36" s="17"/>
      <c r="Q36" s="17"/>
      <c r="R36" s="17"/>
      <c r="S36" s="17"/>
      <c r="T36" s="18"/>
      <c r="U36" s="15"/>
      <c r="V36" s="15"/>
      <c r="W36" s="15"/>
      <c r="X36" s="15"/>
      <c r="Y36" s="15"/>
      <c r="Z36" s="19"/>
      <c r="AA36" s="98">
        <f t="shared" si="0"/>
        <v>16</v>
      </c>
      <c r="AB36" s="172" t="s">
        <v>183</v>
      </c>
      <c r="AC36" s="11" t="s">
        <v>164</v>
      </c>
    </row>
    <row r="37" spans="1:30" s="3" customFormat="1" ht="75" x14ac:dyDescent="0.25">
      <c r="A37" s="70" t="s">
        <v>244</v>
      </c>
      <c r="B37" s="68" t="s">
        <v>245</v>
      </c>
      <c r="C37" s="96">
        <v>44522</v>
      </c>
      <c r="D37" s="96">
        <v>44741</v>
      </c>
      <c r="E37" s="70" t="s">
        <v>246</v>
      </c>
      <c r="F37" s="68" t="s">
        <v>247</v>
      </c>
      <c r="G37" s="67">
        <v>10</v>
      </c>
      <c r="H37" s="69">
        <v>10</v>
      </c>
      <c r="I37" s="78"/>
      <c r="J37" s="9"/>
      <c r="K37" s="100">
        <v>10</v>
      </c>
      <c r="L37" s="100"/>
      <c r="M37" s="100"/>
      <c r="N37" s="100"/>
      <c r="O37" s="101"/>
      <c r="P37" s="17"/>
      <c r="Q37" s="17"/>
      <c r="R37" s="17"/>
      <c r="S37" s="17"/>
      <c r="T37" s="18"/>
      <c r="U37" s="15"/>
      <c r="V37" s="15"/>
      <c r="W37" s="15"/>
      <c r="X37" s="15"/>
      <c r="Y37" s="15"/>
      <c r="Z37" s="19"/>
      <c r="AA37" s="98">
        <f t="shared" si="0"/>
        <v>10</v>
      </c>
      <c r="AB37" s="172" t="s">
        <v>248</v>
      </c>
      <c r="AC37" s="11" t="s">
        <v>164</v>
      </c>
    </row>
    <row r="38" spans="1:30" s="3" customFormat="1" ht="45" customHeight="1" x14ac:dyDescent="0.25">
      <c r="A38" s="70" t="s">
        <v>249</v>
      </c>
      <c r="B38" s="68" t="s">
        <v>250</v>
      </c>
      <c r="C38" s="96">
        <v>45096</v>
      </c>
      <c r="D38" s="96">
        <v>45139</v>
      </c>
      <c r="E38" s="70" t="s">
        <v>251</v>
      </c>
      <c r="F38" s="68" t="s">
        <v>41</v>
      </c>
      <c r="G38" s="67">
        <v>1</v>
      </c>
      <c r="H38" s="69">
        <v>1</v>
      </c>
      <c r="I38" s="78" t="s">
        <v>208</v>
      </c>
      <c r="J38" s="11"/>
      <c r="K38" s="100"/>
      <c r="L38" s="100">
        <v>1</v>
      </c>
      <c r="M38" s="100"/>
      <c r="N38" s="100"/>
      <c r="O38" s="101"/>
      <c r="P38" s="179"/>
      <c r="Q38" s="179"/>
      <c r="R38" s="179"/>
      <c r="S38" s="179"/>
      <c r="T38" s="180"/>
      <c r="U38" s="27"/>
      <c r="V38" s="27"/>
      <c r="W38" s="27"/>
      <c r="X38" s="27"/>
      <c r="Y38" s="27"/>
      <c r="Z38" s="28"/>
      <c r="AA38" s="98">
        <f t="shared" si="0"/>
        <v>1</v>
      </c>
      <c r="AB38" s="221" t="s">
        <v>198</v>
      </c>
      <c r="AC38" s="11" t="s">
        <v>164</v>
      </c>
    </row>
    <row r="39" spans="1:30" s="3" customFormat="1" ht="60" x14ac:dyDescent="0.25">
      <c r="A39" s="70" t="s">
        <v>252</v>
      </c>
      <c r="B39" s="68" t="s">
        <v>196</v>
      </c>
      <c r="C39" s="96">
        <v>45152</v>
      </c>
      <c r="D39" s="96">
        <v>45200</v>
      </c>
      <c r="E39" s="70" t="s">
        <v>253</v>
      </c>
      <c r="F39" s="68" t="s">
        <v>17</v>
      </c>
      <c r="G39" s="67">
        <v>2</v>
      </c>
      <c r="H39" s="69">
        <v>1</v>
      </c>
      <c r="I39" s="78" t="s">
        <v>208</v>
      </c>
      <c r="J39" s="11"/>
      <c r="K39" s="100"/>
      <c r="L39" s="100">
        <v>1</v>
      </c>
      <c r="M39" s="100"/>
      <c r="N39" s="100"/>
      <c r="O39" s="101"/>
      <c r="P39" s="179"/>
      <c r="Q39" s="179"/>
      <c r="R39" s="179"/>
      <c r="S39" s="179"/>
      <c r="T39" s="180"/>
      <c r="U39" s="27"/>
      <c r="V39" s="27"/>
      <c r="W39" s="27"/>
      <c r="X39" s="27"/>
      <c r="Y39" s="27"/>
      <c r="Z39" s="28"/>
      <c r="AA39" s="98">
        <f t="shared" si="0"/>
        <v>1</v>
      </c>
      <c r="AB39" s="221" t="s">
        <v>198</v>
      </c>
      <c r="AC39" s="11" t="s">
        <v>164</v>
      </c>
    </row>
    <row r="40" spans="1:30" s="3" customFormat="1" ht="45" x14ac:dyDescent="0.25">
      <c r="A40" s="70" t="s">
        <v>254</v>
      </c>
      <c r="B40" s="68" t="s">
        <v>255</v>
      </c>
      <c r="C40" s="96">
        <v>44652</v>
      </c>
      <c r="D40" s="96">
        <v>45261</v>
      </c>
      <c r="E40" s="70" t="s">
        <v>256</v>
      </c>
      <c r="F40" s="68" t="s">
        <v>129</v>
      </c>
      <c r="G40" s="67">
        <v>1</v>
      </c>
      <c r="H40" s="69">
        <v>1</v>
      </c>
      <c r="I40" s="78" t="s">
        <v>208</v>
      </c>
      <c r="J40" s="11"/>
      <c r="K40" s="100"/>
      <c r="L40" s="100">
        <v>1</v>
      </c>
      <c r="M40" s="100"/>
      <c r="N40" s="100"/>
      <c r="O40" s="101"/>
      <c r="P40" s="179"/>
      <c r="Q40" s="179"/>
      <c r="R40" s="179"/>
      <c r="S40" s="179"/>
      <c r="T40" s="180"/>
      <c r="U40" s="27"/>
      <c r="V40" s="27"/>
      <c r="W40" s="27"/>
      <c r="X40" s="27"/>
      <c r="Y40" s="27"/>
      <c r="Z40" s="28"/>
      <c r="AA40" s="98">
        <f t="shared" si="0"/>
        <v>1</v>
      </c>
      <c r="AB40" s="221" t="s">
        <v>198</v>
      </c>
      <c r="AC40" s="11" t="s">
        <v>164</v>
      </c>
    </row>
    <row r="41" spans="1:30" s="3" customFormat="1" ht="60" x14ac:dyDescent="0.25">
      <c r="A41" s="70" t="s">
        <v>257</v>
      </c>
      <c r="B41" s="68" t="s">
        <v>196</v>
      </c>
      <c r="C41" s="96">
        <v>45226</v>
      </c>
      <c r="D41" s="96">
        <v>45296</v>
      </c>
      <c r="E41" s="70" t="s">
        <v>258</v>
      </c>
      <c r="F41" s="68" t="s">
        <v>259</v>
      </c>
      <c r="G41" s="67">
        <v>1</v>
      </c>
      <c r="H41" s="67">
        <v>1</v>
      </c>
      <c r="I41" s="78" t="s">
        <v>208</v>
      </c>
      <c r="J41" s="11"/>
      <c r="K41" s="100"/>
      <c r="L41" s="100">
        <v>1</v>
      </c>
      <c r="M41" s="100"/>
      <c r="N41" s="100"/>
      <c r="O41" s="101"/>
      <c r="P41" s="179"/>
      <c r="Q41" s="179"/>
      <c r="R41" s="179"/>
      <c r="S41" s="179"/>
      <c r="T41" s="180"/>
      <c r="U41" s="27"/>
      <c r="V41" s="27"/>
      <c r="W41" s="27"/>
      <c r="X41" s="27"/>
      <c r="Y41" s="27"/>
      <c r="Z41" s="28"/>
      <c r="AA41" s="98">
        <f t="shared" si="0"/>
        <v>1</v>
      </c>
      <c r="AB41" s="221" t="s">
        <v>198</v>
      </c>
      <c r="AC41" s="11" t="s">
        <v>164</v>
      </c>
    </row>
    <row r="42" spans="1:30" s="3" customFormat="1" ht="330" x14ac:dyDescent="0.25">
      <c r="A42" s="117" t="s">
        <v>260</v>
      </c>
      <c r="B42" s="118" t="s">
        <v>261</v>
      </c>
      <c r="C42" s="177">
        <v>44792</v>
      </c>
      <c r="D42" s="177">
        <v>45009</v>
      </c>
      <c r="E42" s="117" t="s">
        <v>262</v>
      </c>
      <c r="F42" s="118" t="s">
        <v>17</v>
      </c>
      <c r="G42" s="119">
        <v>10</v>
      </c>
      <c r="H42" s="120">
        <v>10</v>
      </c>
      <c r="I42" s="121" t="s">
        <v>208</v>
      </c>
      <c r="J42" s="9"/>
      <c r="K42" s="100"/>
      <c r="L42" s="100">
        <v>10</v>
      </c>
      <c r="M42" s="100"/>
      <c r="N42" s="100"/>
      <c r="O42" s="101"/>
      <c r="P42" s="17"/>
      <c r="Q42" s="17"/>
      <c r="R42" s="17"/>
      <c r="S42" s="17"/>
      <c r="T42" s="18"/>
      <c r="U42" s="15"/>
      <c r="V42" s="15"/>
      <c r="W42" s="15"/>
      <c r="X42" s="15"/>
      <c r="Y42" s="15"/>
      <c r="Z42" s="19"/>
      <c r="AA42" s="98">
        <f t="shared" si="0"/>
        <v>10</v>
      </c>
      <c r="AB42" s="235" t="s">
        <v>263</v>
      </c>
      <c r="AC42" s="220" t="s">
        <v>164</v>
      </c>
    </row>
    <row r="43" spans="1:30" s="3" customFormat="1" ht="45" customHeight="1" x14ac:dyDescent="0.25">
      <c r="A43" s="70" t="s">
        <v>264</v>
      </c>
      <c r="B43" s="68" t="s">
        <v>168</v>
      </c>
      <c r="C43" s="96">
        <v>44222</v>
      </c>
      <c r="D43" s="96">
        <v>45020</v>
      </c>
      <c r="E43" s="70" t="s">
        <v>265</v>
      </c>
      <c r="F43" s="68" t="s">
        <v>247</v>
      </c>
      <c r="G43" s="67">
        <v>97</v>
      </c>
      <c r="H43" s="69">
        <v>33</v>
      </c>
      <c r="I43" s="78"/>
      <c r="J43" s="9"/>
      <c r="K43" s="100">
        <v>33</v>
      </c>
      <c r="L43" s="100"/>
      <c r="M43" s="100"/>
      <c r="N43" s="100"/>
      <c r="O43" s="101"/>
      <c r="P43" s="17"/>
      <c r="Q43" s="17"/>
      <c r="R43" s="17"/>
      <c r="S43" s="17"/>
      <c r="T43" s="18"/>
      <c r="U43" s="15"/>
      <c r="V43" s="15"/>
      <c r="W43" s="15"/>
      <c r="X43" s="15"/>
      <c r="Y43" s="15"/>
      <c r="Z43" s="19"/>
      <c r="AA43" s="98">
        <f t="shared" si="0"/>
        <v>33</v>
      </c>
      <c r="AB43" s="221" t="s">
        <v>266</v>
      </c>
      <c r="AC43" s="11" t="s">
        <v>164</v>
      </c>
    </row>
    <row r="44" spans="1:30" s="3" customFormat="1" ht="105" x14ac:dyDescent="0.25">
      <c r="A44" s="175" t="s">
        <v>267</v>
      </c>
      <c r="B44" s="175" t="s">
        <v>168</v>
      </c>
      <c r="C44" s="96">
        <v>44118</v>
      </c>
      <c r="D44" s="96">
        <v>44167</v>
      </c>
      <c r="E44" s="50" t="s">
        <v>268</v>
      </c>
      <c r="F44" s="175" t="s">
        <v>23</v>
      </c>
      <c r="G44" s="64">
        <v>3</v>
      </c>
      <c r="H44" s="176">
        <v>2</v>
      </c>
      <c r="I44" s="77"/>
      <c r="J44" s="9"/>
      <c r="K44" s="100"/>
      <c r="L44" s="25"/>
      <c r="M44" s="100">
        <v>2</v>
      </c>
      <c r="N44" s="100"/>
      <c r="O44" s="101"/>
      <c r="P44" s="17"/>
      <c r="Q44" s="17"/>
      <c r="R44" s="17"/>
      <c r="S44" s="17"/>
      <c r="T44" s="18"/>
      <c r="U44" s="15"/>
      <c r="V44" s="15"/>
      <c r="W44" s="15"/>
      <c r="X44" s="15"/>
      <c r="Y44" s="15"/>
      <c r="Z44" s="19"/>
      <c r="AA44" s="98">
        <f t="shared" si="0"/>
        <v>2</v>
      </c>
      <c r="AB44" s="221" t="s">
        <v>163</v>
      </c>
      <c r="AC44" s="11" t="s">
        <v>164</v>
      </c>
    </row>
    <row r="45" spans="1:30" s="3" customFormat="1" ht="105" x14ac:dyDescent="0.25">
      <c r="A45" s="58" t="s">
        <v>269</v>
      </c>
      <c r="B45" s="175"/>
      <c r="C45" s="96">
        <v>43084</v>
      </c>
      <c r="D45" s="96">
        <v>44249</v>
      </c>
      <c r="E45" s="175" t="s">
        <v>270</v>
      </c>
      <c r="F45" s="175" t="s">
        <v>27</v>
      </c>
      <c r="G45" s="64">
        <v>3</v>
      </c>
      <c r="H45" s="176">
        <v>2</v>
      </c>
      <c r="I45" s="77"/>
      <c r="J45" s="9"/>
      <c r="K45" s="100"/>
      <c r="L45" s="25"/>
      <c r="M45" s="100">
        <v>2</v>
      </c>
      <c r="N45" s="100"/>
      <c r="O45" s="101"/>
      <c r="P45" s="17"/>
      <c r="Q45" s="17"/>
      <c r="R45" s="17"/>
      <c r="S45" s="17"/>
      <c r="T45" s="18"/>
      <c r="U45" s="15"/>
      <c r="V45" s="15"/>
      <c r="W45" s="15"/>
      <c r="X45" s="15"/>
      <c r="Y45" s="15"/>
      <c r="Z45" s="19"/>
      <c r="AA45" s="98">
        <f t="shared" si="0"/>
        <v>2</v>
      </c>
      <c r="AB45" s="221" t="s">
        <v>163</v>
      </c>
      <c r="AC45" s="11" t="s">
        <v>164</v>
      </c>
    </row>
    <row r="46" spans="1:30" s="3" customFormat="1" ht="105" x14ac:dyDescent="0.25">
      <c r="A46" s="175" t="s">
        <v>271</v>
      </c>
      <c r="B46" s="175" t="s">
        <v>168</v>
      </c>
      <c r="C46" s="96">
        <v>43242</v>
      </c>
      <c r="D46" s="96">
        <v>44342</v>
      </c>
      <c r="E46" s="50" t="s">
        <v>272</v>
      </c>
      <c r="F46" s="175" t="s">
        <v>17</v>
      </c>
      <c r="G46" s="64">
        <v>3</v>
      </c>
      <c r="H46" s="176">
        <v>2</v>
      </c>
      <c r="I46" s="77"/>
      <c r="J46" s="9"/>
      <c r="K46" s="25"/>
      <c r="L46" s="100"/>
      <c r="M46" s="100">
        <v>2</v>
      </c>
      <c r="N46" s="100"/>
      <c r="O46" s="101"/>
      <c r="P46" s="17"/>
      <c r="Q46" s="17"/>
      <c r="R46" s="17"/>
      <c r="S46" s="17"/>
      <c r="T46" s="18"/>
      <c r="U46" s="15"/>
      <c r="V46" s="15"/>
      <c r="W46" s="15"/>
      <c r="X46" s="15"/>
      <c r="Y46" s="15"/>
      <c r="Z46" s="19"/>
      <c r="AA46" s="98">
        <f t="shared" si="0"/>
        <v>2</v>
      </c>
      <c r="AB46" s="221" t="s">
        <v>163</v>
      </c>
      <c r="AC46" s="11" t="s">
        <v>164</v>
      </c>
    </row>
    <row r="47" spans="1:30" s="3" customFormat="1" ht="105" x14ac:dyDescent="0.25">
      <c r="A47" s="58" t="s">
        <v>273</v>
      </c>
      <c r="B47" s="175" t="s">
        <v>168</v>
      </c>
      <c r="C47" s="96">
        <v>43395</v>
      </c>
      <c r="D47" s="96">
        <v>44383</v>
      </c>
      <c r="E47" s="175" t="s">
        <v>274</v>
      </c>
      <c r="F47" s="175" t="s">
        <v>31</v>
      </c>
      <c r="G47" s="64">
        <v>3</v>
      </c>
      <c r="H47" s="176">
        <v>2</v>
      </c>
      <c r="I47" s="77"/>
      <c r="J47" s="9"/>
      <c r="K47" s="25"/>
      <c r="L47" s="100"/>
      <c r="M47" s="100">
        <v>2</v>
      </c>
      <c r="N47" s="100"/>
      <c r="O47" s="101"/>
      <c r="P47" s="17"/>
      <c r="Q47" s="17"/>
      <c r="R47" s="17"/>
      <c r="S47" s="17"/>
      <c r="T47" s="18"/>
      <c r="U47" s="15"/>
      <c r="V47" s="15"/>
      <c r="W47" s="15"/>
      <c r="X47" s="15"/>
      <c r="Y47" s="15"/>
      <c r="Z47" s="19"/>
      <c r="AA47" s="98">
        <f t="shared" si="0"/>
        <v>2</v>
      </c>
      <c r="AB47" s="221" t="s">
        <v>163</v>
      </c>
      <c r="AC47" s="11" t="s">
        <v>164</v>
      </c>
    </row>
    <row r="48" spans="1:30" s="3" customFormat="1" ht="240" x14ac:dyDescent="0.25">
      <c r="A48" s="71" t="s">
        <v>275</v>
      </c>
      <c r="B48" s="73" t="s">
        <v>276</v>
      </c>
      <c r="C48" s="96">
        <v>44467</v>
      </c>
      <c r="D48" s="96">
        <v>44712</v>
      </c>
      <c r="E48" s="68" t="s">
        <v>277</v>
      </c>
      <c r="F48" s="73" t="s">
        <v>13</v>
      </c>
      <c r="G48" s="72">
        <v>78</v>
      </c>
      <c r="H48" s="74">
        <v>78</v>
      </c>
      <c r="I48" s="79"/>
      <c r="J48" s="9"/>
      <c r="K48" s="100"/>
      <c r="L48" s="100">
        <v>78</v>
      </c>
      <c r="M48" s="100"/>
      <c r="N48" s="100"/>
      <c r="O48" s="101"/>
      <c r="P48" s="17"/>
      <c r="Q48" s="17"/>
      <c r="R48" s="17"/>
      <c r="S48" s="17"/>
      <c r="T48" s="18"/>
      <c r="U48" s="15"/>
      <c r="V48" s="15"/>
      <c r="W48" s="15"/>
      <c r="X48" s="15"/>
      <c r="Y48" s="15"/>
      <c r="Z48" s="19"/>
      <c r="AA48" s="98">
        <f t="shared" si="0"/>
        <v>78</v>
      </c>
      <c r="AB48" s="174" t="s">
        <v>278</v>
      </c>
      <c r="AC48" s="11" t="s">
        <v>164</v>
      </c>
      <c r="AD48" s="3">
        <v>2020</v>
      </c>
    </row>
    <row r="49" spans="1:30" s="3" customFormat="1" ht="45" x14ac:dyDescent="0.25">
      <c r="A49" s="58" t="s">
        <v>279</v>
      </c>
      <c r="B49" s="58" t="s">
        <v>168</v>
      </c>
      <c r="C49" s="96">
        <v>44004</v>
      </c>
      <c r="D49" s="96">
        <v>44571</v>
      </c>
      <c r="E49" s="175" t="s">
        <v>280</v>
      </c>
      <c r="F49" s="58" t="s">
        <v>17</v>
      </c>
      <c r="G49" s="3">
        <v>28</v>
      </c>
      <c r="H49" s="65">
        <v>2</v>
      </c>
      <c r="I49" s="11"/>
      <c r="J49" s="9"/>
      <c r="K49" s="100">
        <v>2</v>
      </c>
      <c r="L49" s="100"/>
      <c r="M49" s="100"/>
      <c r="N49" s="100"/>
      <c r="O49" s="101"/>
      <c r="P49" s="17"/>
      <c r="Q49" s="17"/>
      <c r="R49" s="17"/>
      <c r="S49" s="17"/>
      <c r="T49" s="18"/>
      <c r="U49" s="15"/>
      <c r="V49" s="15"/>
      <c r="W49" s="15"/>
      <c r="X49" s="15"/>
      <c r="Y49" s="15"/>
      <c r="Z49" s="19"/>
      <c r="AA49" s="98">
        <f t="shared" si="0"/>
        <v>2</v>
      </c>
      <c r="AB49" s="221" t="s">
        <v>198</v>
      </c>
      <c r="AC49" s="11" t="s">
        <v>164</v>
      </c>
    </row>
    <row r="50" spans="1:30" s="3" customFormat="1" ht="105" x14ac:dyDescent="0.25">
      <c r="A50" s="61" t="s">
        <v>281</v>
      </c>
      <c r="B50" s="68" t="s">
        <v>168</v>
      </c>
      <c r="C50" s="96">
        <v>43298</v>
      </c>
      <c r="D50" s="96">
        <v>43572</v>
      </c>
      <c r="E50" s="70" t="s">
        <v>282</v>
      </c>
      <c r="F50" s="68" t="s">
        <v>41</v>
      </c>
      <c r="G50" s="67">
        <v>2</v>
      </c>
      <c r="H50" s="69">
        <v>2</v>
      </c>
      <c r="I50" s="78"/>
      <c r="J50" s="9"/>
      <c r="K50" s="100"/>
      <c r="L50" s="100"/>
      <c r="M50" s="100">
        <v>2</v>
      </c>
      <c r="N50" s="100"/>
      <c r="O50" s="101"/>
      <c r="P50" s="17"/>
      <c r="Q50" s="17"/>
      <c r="R50" s="17"/>
      <c r="S50" s="17"/>
      <c r="T50" s="18"/>
      <c r="U50" s="15"/>
      <c r="V50" s="15"/>
      <c r="W50" s="15"/>
      <c r="X50" s="15"/>
      <c r="Y50" s="15"/>
      <c r="Z50" s="19"/>
      <c r="AA50" s="98">
        <f t="shared" si="0"/>
        <v>2</v>
      </c>
      <c r="AB50" s="221" t="s">
        <v>163</v>
      </c>
      <c r="AC50" s="11" t="s">
        <v>164</v>
      </c>
    </row>
    <row r="51" spans="1:30" s="3" customFormat="1" ht="90" x14ac:dyDescent="0.25">
      <c r="A51" s="71" t="s">
        <v>283</v>
      </c>
      <c r="B51" s="73" t="s">
        <v>168</v>
      </c>
      <c r="C51" s="96">
        <v>43896</v>
      </c>
      <c r="D51" s="96">
        <v>44987</v>
      </c>
      <c r="E51" s="68" t="s">
        <v>284</v>
      </c>
      <c r="F51" s="73" t="s">
        <v>129</v>
      </c>
      <c r="G51" s="72">
        <v>2</v>
      </c>
      <c r="H51" s="74">
        <v>2</v>
      </c>
      <c r="I51" s="79"/>
      <c r="J51" s="9"/>
      <c r="K51" s="100">
        <v>2</v>
      </c>
      <c r="L51" s="100"/>
      <c r="M51" s="100"/>
      <c r="N51" s="100"/>
      <c r="O51" s="101"/>
      <c r="P51" s="17"/>
      <c r="Q51" s="17"/>
      <c r="R51" s="17"/>
      <c r="S51" s="17"/>
      <c r="T51" s="18"/>
      <c r="U51" s="15"/>
      <c r="V51" s="15"/>
      <c r="W51" s="15"/>
      <c r="X51" s="15"/>
      <c r="Y51" s="15"/>
      <c r="Z51" s="19"/>
      <c r="AA51" s="98">
        <f t="shared" si="0"/>
        <v>2</v>
      </c>
      <c r="AB51" s="236" t="s">
        <v>285</v>
      </c>
      <c r="AC51" s="11" t="s">
        <v>164</v>
      </c>
    </row>
    <row r="52" spans="1:30" s="3" customFormat="1" ht="75" x14ac:dyDescent="0.25">
      <c r="A52" s="70" t="s">
        <v>286</v>
      </c>
      <c r="B52" s="68" t="s">
        <v>168</v>
      </c>
      <c r="C52" s="96">
        <v>44631</v>
      </c>
      <c r="D52" s="96">
        <v>44707</v>
      </c>
      <c r="E52" s="70" t="s">
        <v>287</v>
      </c>
      <c r="F52" s="68" t="s">
        <v>31</v>
      </c>
      <c r="G52" s="67">
        <v>3</v>
      </c>
      <c r="H52" s="69">
        <v>2</v>
      </c>
      <c r="I52" s="78"/>
      <c r="J52" s="9"/>
      <c r="K52" s="100">
        <v>2</v>
      </c>
      <c r="L52" s="100"/>
      <c r="M52" s="100"/>
      <c r="N52" s="100"/>
      <c r="O52" s="101"/>
      <c r="P52" s="17"/>
      <c r="Q52" s="17"/>
      <c r="R52" s="17"/>
      <c r="S52" s="17"/>
      <c r="T52" s="18"/>
      <c r="U52" s="15"/>
      <c r="V52" s="15"/>
      <c r="W52" s="15"/>
      <c r="X52" s="15"/>
      <c r="Y52" s="15"/>
      <c r="Z52" s="19"/>
      <c r="AA52" s="98">
        <f t="shared" si="0"/>
        <v>2</v>
      </c>
      <c r="AB52" s="221" t="s">
        <v>198</v>
      </c>
      <c r="AC52" s="11" t="s">
        <v>164</v>
      </c>
    </row>
    <row r="53" spans="1:30" s="3" customFormat="1" ht="45" x14ac:dyDescent="0.25">
      <c r="A53" s="70" t="s">
        <v>288</v>
      </c>
      <c r="B53" s="68" t="s">
        <v>168</v>
      </c>
      <c r="C53" s="96">
        <v>44596</v>
      </c>
      <c r="D53" s="96">
        <v>44728</v>
      </c>
      <c r="E53" s="70" t="s">
        <v>289</v>
      </c>
      <c r="F53" s="68" t="s">
        <v>31</v>
      </c>
      <c r="G53" s="67">
        <v>3</v>
      </c>
      <c r="H53" s="69">
        <v>2</v>
      </c>
      <c r="I53" s="78"/>
      <c r="J53" s="9"/>
      <c r="K53" s="100">
        <v>2</v>
      </c>
      <c r="L53" s="100"/>
      <c r="M53" s="100"/>
      <c r="N53" s="100"/>
      <c r="O53" s="101"/>
      <c r="P53" s="17"/>
      <c r="Q53" s="17"/>
      <c r="R53" s="17"/>
      <c r="S53" s="17"/>
      <c r="T53" s="18"/>
      <c r="U53" s="15"/>
      <c r="V53" s="15"/>
      <c r="W53" s="15"/>
      <c r="X53" s="15"/>
      <c r="Y53" s="15"/>
      <c r="Z53" s="19"/>
      <c r="AA53" s="98">
        <f t="shared" si="0"/>
        <v>2</v>
      </c>
      <c r="AB53" s="221" t="s">
        <v>198</v>
      </c>
      <c r="AC53" s="11" t="s">
        <v>164</v>
      </c>
    </row>
    <row r="54" spans="1:30" s="3" customFormat="1" ht="270" x14ac:dyDescent="0.25">
      <c r="A54" s="70" t="s">
        <v>290</v>
      </c>
      <c r="B54" s="68" t="s">
        <v>168</v>
      </c>
      <c r="C54" s="96">
        <v>43756</v>
      </c>
      <c r="D54" s="96">
        <v>44728</v>
      </c>
      <c r="E54" s="70" t="s">
        <v>291</v>
      </c>
      <c r="F54" s="68" t="s">
        <v>41</v>
      </c>
      <c r="G54" s="67">
        <v>18</v>
      </c>
      <c r="H54" s="69">
        <v>13</v>
      </c>
      <c r="I54" s="78"/>
      <c r="J54" s="9"/>
      <c r="K54" s="100"/>
      <c r="L54" s="100"/>
      <c r="M54" s="100"/>
      <c r="N54" s="100"/>
      <c r="O54" s="101">
        <v>13</v>
      </c>
      <c r="P54" s="17"/>
      <c r="Q54" s="17"/>
      <c r="R54" s="17"/>
      <c r="S54" s="17"/>
      <c r="T54" s="18"/>
      <c r="U54" s="15"/>
      <c r="V54" s="15"/>
      <c r="W54" s="15"/>
      <c r="X54" s="15"/>
      <c r="Y54" s="15"/>
      <c r="Z54" s="19"/>
      <c r="AA54" s="98">
        <f t="shared" si="0"/>
        <v>13</v>
      </c>
      <c r="AB54" s="172" t="s">
        <v>292</v>
      </c>
      <c r="AC54" s="11" t="s">
        <v>164</v>
      </c>
    </row>
    <row r="55" spans="1:30" s="3" customFormat="1" ht="70.900000000000006" customHeight="1" x14ac:dyDescent="0.25">
      <c r="A55" s="71" t="s">
        <v>293</v>
      </c>
      <c r="B55" s="73" t="s">
        <v>168</v>
      </c>
      <c r="C55" s="96">
        <v>43929</v>
      </c>
      <c r="D55" s="96">
        <v>44732</v>
      </c>
      <c r="E55" s="68" t="s">
        <v>294</v>
      </c>
      <c r="F55" s="73" t="s">
        <v>41</v>
      </c>
      <c r="G55" s="72">
        <v>19</v>
      </c>
      <c r="H55" s="74">
        <v>12</v>
      </c>
      <c r="I55" s="79"/>
      <c r="J55" s="9"/>
      <c r="K55" s="100">
        <v>12</v>
      </c>
      <c r="L55" s="100"/>
      <c r="M55" s="100"/>
      <c r="N55" s="100"/>
      <c r="O55" s="101"/>
      <c r="P55" s="17"/>
      <c r="Q55" s="17"/>
      <c r="R55" s="17"/>
      <c r="S55" s="17"/>
      <c r="T55" s="18"/>
      <c r="U55" s="15"/>
      <c r="V55" s="15"/>
      <c r="W55" s="15"/>
      <c r="X55" s="15"/>
      <c r="Y55" s="15"/>
      <c r="Z55" s="19"/>
      <c r="AA55" s="98">
        <f t="shared" si="0"/>
        <v>12</v>
      </c>
      <c r="AB55" s="172" t="s">
        <v>248</v>
      </c>
      <c r="AC55" s="11" t="s">
        <v>164</v>
      </c>
    </row>
    <row r="56" spans="1:30" s="3" customFormat="1" ht="73.150000000000006" customHeight="1" x14ac:dyDescent="0.25">
      <c r="A56" s="70" t="s">
        <v>295</v>
      </c>
      <c r="B56" s="68" t="s">
        <v>168</v>
      </c>
      <c r="C56" s="96">
        <v>43669</v>
      </c>
      <c r="D56" s="96">
        <v>44757</v>
      </c>
      <c r="E56" s="70" t="s">
        <v>296</v>
      </c>
      <c r="F56" s="68" t="s">
        <v>31</v>
      </c>
      <c r="G56" s="67">
        <v>23</v>
      </c>
      <c r="H56" s="69">
        <v>11</v>
      </c>
      <c r="I56" s="78"/>
      <c r="J56" s="9"/>
      <c r="K56" s="100">
        <v>11</v>
      </c>
      <c r="L56" s="100"/>
      <c r="M56" s="100"/>
      <c r="N56" s="100"/>
      <c r="O56" s="101"/>
      <c r="P56" s="17"/>
      <c r="Q56" s="17"/>
      <c r="R56" s="17"/>
      <c r="S56" s="17"/>
      <c r="T56" s="18"/>
      <c r="U56" s="15"/>
      <c r="V56" s="15"/>
      <c r="W56" s="15"/>
      <c r="X56" s="15"/>
      <c r="Y56" s="15"/>
      <c r="Z56" s="19"/>
      <c r="AA56" s="98">
        <f t="shared" si="0"/>
        <v>11</v>
      </c>
      <c r="AB56" s="172" t="s">
        <v>248</v>
      </c>
      <c r="AC56" s="11" t="s">
        <v>164</v>
      </c>
    </row>
    <row r="57" spans="1:30" s="3" customFormat="1" ht="75" x14ac:dyDescent="0.25">
      <c r="A57" s="70" t="s">
        <v>297</v>
      </c>
      <c r="B57" s="68" t="s">
        <v>168</v>
      </c>
      <c r="C57" s="96">
        <v>43557</v>
      </c>
      <c r="D57" s="96">
        <v>44935</v>
      </c>
      <c r="E57" s="70" t="s">
        <v>298</v>
      </c>
      <c r="F57" s="68" t="s">
        <v>23</v>
      </c>
      <c r="G57" s="67">
        <v>2</v>
      </c>
      <c r="H57" s="69">
        <v>2</v>
      </c>
      <c r="I57" s="78"/>
      <c r="J57" s="9"/>
      <c r="K57" s="100">
        <v>2</v>
      </c>
      <c r="L57" s="100"/>
      <c r="M57" s="100"/>
      <c r="N57" s="100"/>
      <c r="O57" s="101"/>
      <c r="P57" s="17"/>
      <c r="Q57" s="17"/>
      <c r="R57" s="17"/>
      <c r="S57" s="17"/>
      <c r="T57" s="18"/>
      <c r="U57" s="15"/>
      <c r="V57" s="15"/>
      <c r="W57" s="15"/>
      <c r="X57" s="15"/>
      <c r="Y57" s="15"/>
      <c r="Z57" s="19"/>
      <c r="AA57" s="98">
        <f t="shared" ref="AA57:AA102" si="1">SUM(K57:Z57)</f>
        <v>2</v>
      </c>
      <c r="AB57" s="221" t="s">
        <v>198</v>
      </c>
      <c r="AC57" s="11" t="s">
        <v>164</v>
      </c>
    </row>
    <row r="58" spans="1:30" s="3" customFormat="1" ht="60" x14ac:dyDescent="0.25">
      <c r="A58" s="70" t="s">
        <v>299</v>
      </c>
      <c r="B58" s="68" t="s">
        <v>196</v>
      </c>
      <c r="C58" s="96">
        <v>44893</v>
      </c>
      <c r="D58" s="96">
        <v>44958</v>
      </c>
      <c r="E58" s="70" t="s">
        <v>300</v>
      </c>
      <c r="F58" s="58" t="s">
        <v>13</v>
      </c>
      <c r="G58" s="67">
        <v>3</v>
      </c>
      <c r="H58" s="69">
        <v>2</v>
      </c>
      <c r="I58" s="78" t="s">
        <v>301</v>
      </c>
      <c r="J58" s="9"/>
      <c r="K58" s="100">
        <v>2</v>
      </c>
      <c r="L58" s="100"/>
      <c r="M58" s="100"/>
      <c r="N58" s="100"/>
      <c r="O58" s="101"/>
      <c r="P58" s="17"/>
      <c r="Q58" s="17"/>
      <c r="R58" s="17"/>
      <c r="S58" s="17"/>
      <c r="T58" s="18"/>
      <c r="U58" s="15"/>
      <c r="V58" s="15"/>
      <c r="W58" s="15"/>
      <c r="X58" s="15"/>
      <c r="Y58" s="15"/>
      <c r="Z58" s="19"/>
      <c r="AA58" s="98">
        <f t="shared" si="1"/>
        <v>2</v>
      </c>
      <c r="AB58" s="221" t="s">
        <v>198</v>
      </c>
      <c r="AC58" s="11" t="s">
        <v>164</v>
      </c>
    </row>
    <row r="59" spans="1:30" s="3" customFormat="1" ht="345" x14ac:dyDescent="0.25">
      <c r="A59" s="71" t="s">
        <v>302</v>
      </c>
      <c r="B59" s="73" t="s">
        <v>168</v>
      </c>
      <c r="C59" s="96">
        <v>44000</v>
      </c>
      <c r="D59" s="96">
        <v>44865</v>
      </c>
      <c r="E59" s="68" t="s">
        <v>303</v>
      </c>
      <c r="F59" s="73" t="s">
        <v>34</v>
      </c>
      <c r="G59" s="72">
        <v>62</v>
      </c>
      <c r="H59" s="74">
        <v>62</v>
      </c>
      <c r="I59" s="79"/>
      <c r="J59" s="9"/>
      <c r="K59" s="100">
        <v>62</v>
      </c>
      <c r="L59" s="100"/>
      <c r="M59" s="100"/>
      <c r="N59" s="100"/>
      <c r="O59" s="101"/>
      <c r="P59" s="17"/>
      <c r="Q59" s="17"/>
      <c r="R59" s="17"/>
      <c r="S59" s="17"/>
      <c r="T59" s="18"/>
      <c r="U59" s="15"/>
      <c r="V59" s="15"/>
      <c r="W59" s="15"/>
      <c r="X59" s="15"/>
      <c r="Y59" s="15"/>
      <c r="Z59" s="15"/>
      <c r="AA59" s="98">
        <f t="shared" si="1"/>
        <v>62</v>
      </c>
      <c r="AB59" s="257" t="s">
        <v>304</v>
      </c>
      <c r="AC59" s="11" t="s">
        <v>164</v>
      </c>
      <c r="AD59" s="64"/>
    </row>
    <row r="60" spans="1:30" s="3" customFormat="1" ht="45" x14ac:dyDescent="0.25">
      <c r="A60" s="71" t="s">
        <v>305</v>
      </c>
      <c r="B60" s="68" t="s">
        <v>196</v>
      </c>
      <c r="C60" s="96">
        <v>44550</v>
      </c>
      <c r="D60" s="96">
        <v>45091</v>
      </c>
      <c r="E60" s="68" t="s">
        <v>306</v>
      </c>
      <c r="F60" s="73" t="s">
        <v>34</v>
      </c>
      <c r="G60" s="72">
        <v>3</v>
      </c>
      <c r="H60" s="74">
        <v>2</v>
      </c>
      <c r="I60" s="79"/>
      <c r="J60" s="9"/>
      <c r="K60" s="100"/>
      <c r="L60" s="100">
        <v>2</v>
      </c>
      <c r="M60" s="100"/>
      <c r="N60" s="100"/>
      <c r="O60" s="101"/>
      <c r="P60" s="17"/>
      <c r="Q60" s="17"/>
      <c r="R60" s="17"/>
      <c r="S60" s="17"/>
      <c r="T60" s="18"/>
      <c r="U60" s="15"/>
      <c r="V60" s="15"/>
      <c r="W60" s="15"/>
      <c r="X60" s="15"/>
      <c r="Y60" s="15"/>
      <c r="Z60" s="19"/>
      <c r="AA60" s="98">
        <f t="shared" si="1"/>
        <v>2</v>
      </c>
      <c r="AB60" s="221" t="s">
        <v>198</v>
      </c>
      <c r="AC60" s="11" t="s">
        <v>164</v>
      </c>
    </row>
    <row r="61" spans="1:30" s="3" customFormat="1" ht="60" x14ac:dyDescent="0.25">
      <c r="A61" s="70" t="s">
        <v>307</v>
      </c>
      <c r="B61" s="68" t="s">
        <v>196</v>
      </c>
      <c r="C61" s="96">
        <v>44900</v>
      </c>
      <c r="D61" s="96">
        <v>45173</v>
      </c>
      <c r="E61" s="70" t="s">
        <v>308</v>
      </c>
      <c r="F61" s="68" t="s">
        <v>31</v>
      </c>
      <c r="G61" s="67">
        <v>2</v>
      </c>
      <c r="H61" s="69">
        <v>2</v>
      </c>
      <c r="I61" s="78" t="s">
        <v>208</v>
      </c>
      <c r="J61" s="9"/>
      <c r="K61" s="100"/>
      <c r="L61" s="100">
        <v>2</v>
      </c>
      <c r="M61" s="100"/>
      <c r="N61" s="100"/>
      <c r="O61" s="101"/>
      <c r="P61" s="17"/>
      <c r="Q61" s="17"/>
      <c r="R61" s="17"/>
      <c r="S61" s="17"/>
      <c r="T61" s="18"/>
      <c r="U61" s="15"/>
      <c r="V61" s="15"/>
      <c r="W61" s="15"/>
      <c r="X61" s="15"/>
      <c r="Y61" s="15"/>
      <c r="Z61" s="19"/>
      <c r="AA61" s="98">
        <f t="shared" si="1"/>
        <v>2</v>
      </c>
      <c r="AB61" s="221" t="s">
        <v>198</v>
      </c>
      <c r="AC61" s="11" t="s">
        <v>164</v>
      </c>
    </row>
    <row r="62" spans="1:30" s="3" customFormat="1" ht="72.599999999999994" customHeight="1" x14ac:dyDescent="0.25">
      <c r="A62" s="70" t="s">
        <v>309</v>
      </c>
      <c r="B62" s="68" t="s">
        <v>310</v>
      </c>
      <c r="C62" s="96">
        <v>44637</v>
      </c>
      <c r="D62" s="96">
        <v>44897</v>
      </c>
      <c r="E62" s="70" t="s">
        <v>311</v>
      </c>
      <c r="F62" s="68" t="s">
        <v>17</v>
      </c>
      <c r="G62" s="67">
        <v>11</v>
      </c>
      <c r="H62" s="69">
        <v>11</v>
      </c>
      <c r="I62" s="78"/>
      <c r="J62" s="9"/>
      <c r="K62" s="100"/>
      <c r="L62" s="100">
        <v>11</v>
      </c>
      <c r="M62" s="100"/>
      <c r="N62" s="100"/>
      <c r="O62" s="101"/>
      <c r="P62" s="17"/>
      <c r="Q62" s="17"/>
      <c r="R62" s="17"/>
      <c r="S62" s="17"/>
      <c r="T62" s="18"/>
      <c r="U62" s="15"/>
      <c r="V62" s="15"/>
      <c r="W62" s="15"/>
      <c r="X62" s="15"/>
      <c r="Y62" s="15"/>
      <c r="Z62" s="19"/>
      <c r="AA62" s="98">
        <f t="shared" si="1"/>
        <v>11</v>
      </c>
      <c r="AB62" s="172" t="s">
        <v>248</v>
      </c>
      <c r="AC62" s="11" t="s">
        <v>164</v>
      </c>
    </row>
    <row r="63" spans="1:30" s="3" customFormat="1" ht="70.900000000000006" customHeight="1" x14ac:dyDescent="0.25">
      <c r="A63" s="70" t="s">
        <v>312</v>
      </c>
      <c r="B63" s="68" t="s">
        <v>310</v>
      </c>
      <c r="C63" s="96">
        <v>44342</v>
      </c>
      <c r="D63" s="96">
        <v>44907</v>
      </c>
      <c r="E63" s="70" t="s">
        <v>313</v>
      </c>
      <c r="F63" s="68" t="s">
        <v>17</v>
      </c>
      <c r="G63" s="67">
        <v>12</v>
      </c>
      <c r="H63" s="69">
        <v>12</v>
      </c>
      <c r="I63" s="78"/>
      <c r="J63" s="9"/>
      <c r="K63" s="100"/>
      <c r="L63" s="100">
        <v>12</v>
      </c>
      <c r="M63" s="100"/>
      <c r="N63" s="100"/>
      <c r="O63" s="101"/>
      <c r="P63" s="17"/>
      <c r="Q63" s="17"/>
      <c r="R63" s="17"/>
      <c r="S63" s="17"/>
      <c r="T63" s="18"/>
      <c r="U63" s="15"/>
      <c r="V63" s="15"/>
      <c r="W63" s="15"/>
      <c r="X63" s="15"/>
      <c r="Y63" s="15"/>
      <c r="Z63" s="19"/>
      <c r="AA63" s="98">
        <f t="shared" si="1"/>
        <v>12</v>
      </c>
      <c r="AB63" s="172" t="s">
        <v>248</v>
      </c>
      <c r="AC63" s="11" t="s">
        <v>164</v>
      </c>
    </row>
    <row r="64" spans="1:30" s="3" customFormat="1" ht="60" customHeight="1" x14ac:dyDescent="0.25">
      <c r="A64" s="50" t="s">
        <v>314</v>
      </c>
      <c r="B64" s="68" t="s">
        <v>196</v>
      </c>
      <c r="C64" s="96">
        <v>45141</v>
      </c>
      <c r="D64" s="96">
        <v>45264</v>
      </c>
      <c r="E64" s="70" t="s">
        <v>315</v>
      </c>
      <c r="F64" s="68" t="s">
        <v>27</v>
      </c>
      <c r="G64" s="67">
        <v>3</v>
      </c>
      <c r="H64" s="69">
        <v>2</v>
      </c>
      <c r="I64" s="78" t="s">
        <v>208</v>
      </c>
      <c r="J64" s="9"/>
      <c r="K64" s="100"/>
      <c r="L64" s="100">
        <v>2</v>
      </c>
      <c r="M64" s="100"/>
      <c r="N64" s="100"/>
      <c r="O64" s="101"/>
      <c r="P64" s="17"/>
      <c r="Q64" s="17"/>
      <c r="R64" s="17"/>
      <c r="S64" s="17"/>
      <c r="T64" s="18"/>
      <c r="U64" s="15"/>
      <c r="V64" s="15"/>
      <c r="W64" s="15"/>
      <c r="X64" s="15"/>
      <c r="Y64" s="15"/>
      <c r="Z64" s="19"/>
      <c r="AA64" s="98">
        <f t="shared" si="1"/>
        <v>2</v>
      </c>
      <c r="AB64" s="221" t="s">
        <v>198</v>
      </c>
      <c r="AC64" s="11" t="s">
        <v>164</v>
      </c>
    </row>
    <row r="65" spans="1:30" s="3" customFormat="1" ht="60" x14ac:dyDescent="0.25">
      <c r="A65" s="70" t="s">
        <v>316</v>
      </c>
      <c r="B65" s="68" t="s">
        <v>196</v>
      </c>
      <c r="C65" s="96">
        <v>45009</v>
      </c>
      <c r="D65" s="96">
        <v>45251</v>
      </c>
      <c r="E65" s="70" t="s">
        <v>317</v>
      </c>
      <c r="F65" s="68" t="s">
        <v>17</v>
      </c>
      <c r="G65" s="67">
        <v>2</v>
      </c>
      <c r="H65" s="69">
        <v>2</v>
      </c>
      <c r="I65" s="78" t="s">
        <v>208</v>
      </c>
      <c r="J65" s="9"/>
      <c r="K65" s="100"/>
      <c r="L65" s="100">
        <v>2</v>
      </c>
      <c r="M65" s="100"/>
      <c r="N65" s="100"/>
      <c r="O65" s="101"/>
      <c r="P65" s="17"/>
      <c r="Q65" s="17"/>
      <c r="R65" s="17"/>
      <c r="S65" s="17"/>
      <c r="T65" s="18"/>
      <c r="U65" s="15"/>
      <c r="V65" s="15"/>
      <c r="W65" s="15"/>
      <c r="X65" s="15"/>
      <c r="Y65" s="15"/>
      <c r="Z65" s="19"/>
      <c r="AA65" s="98">
        <f t="shared" si="1"/>
        <v>2</v>
      </c>
      <c r="AB65" s="221" t="s">
        <v>198</v>
      </c>
      <c r="AC65" s="11" t="s">
        <v>164</v>
      </c>
    </row>
    <row r="66" spans="1:30" s="3" customFormat="1" ht="135" x14ac:dyDescent="0.25">
      <c r="A66" s="70" t="s">
        <v>318</v>
      </c>
      <c r="B66" s="68" t="s">
        <v>168</v>
      </c>
      <c r="C66" s="96">
        <v>44307</v>
      </c>
      <c r="D66" s="96">
        <v>44832</v>
      </c>
      <c r="E66" s="70" t="s">
        <v>319</v>
      </c>
      <c r="F66" s="68" t="s">
        <v>129</v>
      </c>
      <c r="G66" s="67">
        <v>50</v>
      </c>
      <c r="H66" s="69">
        <v>38</v>
      </c>
      <c r="I66" s="78"/>
      <c r="J66" s="9"/>
      <c r="K66" s="100">
        <v>26</v>
      </c>
      <c r="L66" s="100">
        <v>12</v>
      </c>
      <c r="M66" s="100"/>
      <c r="N66" s="100"/>
      <c r="O66" s="101"/>
      <c r="P66" s="17"/>
      <c r="Q66" s="17"/>
      <c r="R66" s="17"/>
      <c r="S66" s="17"/>
      <c r="T66" s="18"/>
      <c r="U66" s="15"/>
      <c r="V66" s="15"/>
      <c r="W66" s="15"/>
      <c r="X66" s="15"/>
      <c r="Y66" s="15"/>
      <c r="Z66" s="15"/>
      <c r="AA66" s="98">
        <f t="shared" si="1"/>
        <v>38</v>
      </c>
      <c r="AB66" s="257" t="s">
        <v>320</v>
      </c>
      <c r="AC66" s="11" t="s">
        <v>164</v>
      </c>
      <c r="AD66" s="64"/>
    </row>
    <row r="67" spans="1:30" s="3" customFormat="1" ht="105" x14ac:dyDescent="0.25">
      <c r="A67" s="175" t="s">
        <v>321</v>
      </c>
      <c r="B67" s="175" t="s">
        <v>322</v>
      </c>
      <c r="C67" s="96">
        <v>43381</v>
      </c>
      <c r="D67" s="96">
        <v>43384</v>
      </c>
      <c r="E67" s="50" t="s">
        <v>323</v>
      </c>
      <c r="F67" s="175" t="s">
        <v>17</v>
      </c>
      <c r="G67" s="64">
        <v>4</v>
      </c>
      <c r="H67" s="176">
        <v>3</v>
      </c>
      <c r="I67" s="77"/>
      <c r="J67" s="9"/>
      <c r="K67" s="100"/>
      <c r="L67" s="100"/>
      <c r="M67" s="100">
        <v>3</v>
      </c>
      <c r="N67" s="100"/>
      <c r="O67" s="101"/>
      <c r="P67" s="17"/>
      <c r="Q67" s="17"/>
      <c r="R67" s="17"/>
      <c r="S67" s="17"/>
      <c r="T67" s="18"/>
      <c r="U67" s="15"/>
      <c r="V67" s="15"/>
      <c r="W67" s="15"/>
      <c r="X67" s="15"/>
      <c r="Y67" s="15"/>
      <c r="Z67" s="19"/>
      <c r="AA67" s="98">
        <f t="shared" si="1"/>
        <v>3</v>
      </c>
      <c r="AB67" s="221" t="s">
        <v>163</v>
      </c>
      <c r="AC67" s="11" t="s">
        <v>164</v>
      </c>
    </row>
    <row r="68" spans="1:30" s="3" customFormat="1" ht="105" x14ac:dyDescent="0.25">
      <c r="A68" s="175" t="s">
        <v>324</v>
      </c>
      <c r="B68" s="175" t="s">
        <v>168</v>
      </c>
      <c r="C68" s="96">
        <v>43843</v>
      </c>
      <c r="D68" s="96">
        <v>43936</v>
      </c>
      <c r="E68" s="50" t="s">
        <v>325</v>
      </c>
      <c r="F68" s="175" t="s">
        <v>17</v>
      </c>
      <c r="G68" s="64">
        <v>3</v>
      </c>
      <c r="H68" s="176">
        <v>3</v>
      </c>
      <c r="I68" s="77"/>
      <c r="J68" s="9"/>
      <c r="K68" s="100"/>
      <c r="L68" s="100"/>
      <c r="M68" s="100">
        <v>3</v>
      </c>
      <c r="N68" s="100"/>
      <c r="O68" s="101"/>
      <c r="P68" s="17"/>
      <c r="Q68" s="17"/>
      <c r="R68" s="17"/>
      <c r="S68" s="17"/>
      <c r="T68" s="18"/>
      <c r="U68" s="15"/>
      <c r="V68" s="15"/>
      <c r="W68" s="15"/>
      <c r="X68" s="15"/>
      <c r="Y68" s="15"/>
      <c r="Z68" s="19"/>
      <c r="AA68" s="98">
        <f t="shared" si="1"/>
        <v>3</v>
      </c>
      <c r="AB68" s="221" t="s">
        <v>163</v>
      </c>
      <c r="AC68" s="11" t="s">
        <v>164</v>
      </c>
    </row>
    <row r="69" spans="1:30" s="3" customFormat="1" ht="105" x14ac:dyDescent="0.25">
      <c r="A69" s="175" t="s">
        <v>326</v>
      </c>
      <c r="B69" s="175" t="s">
        <v>168</v>
      </c>
      <c r="C69" s="96">
        <v>44456</v>
      </c>
      <c r="D69" s="96">
        <v>44516</v>
      </c>
      <c r="E69" s="50" t="s">
        <v>327</v>
      </c>
      <c r="F69" s="175" t="s">
        <v>129</v>
      </c>
      <c r="G69" s="64">
        <v>4</v>
      </c>
      <c r="H69" s="176">
        <v>3</v>
      </c>
      <c r="I69" s="77"/>
      <c r="J69" s="9"/>
      <c r="K69" s="100"/>
      <c r="L69" s="100"/>
      <c r="M69" s="100">
        <v>3</v>
      </c>
      <c r="N69" s="100"/>
      <c r="O69" s="101"/>
      <c r="P69" s="17"/>
      <c r="Q69" s="17"/>
      <c r="R69" s="17"/>
      <c r="S69" s="17"/>
      <c r="T69" s="18"/>
      <c r="U69" s="15"/>
      <c r="V69" s="15"/>
      <c r="W69" s="15"/>
      <c r="X69" s="15"/>
      <c r="Y69" s="15"/>
      <c r="Z69" s="19"/>
      <c r="AA69" s="98">
        <f t="shared" si="1"/>
        <v>3</v>
      </c>
      <c r="AB69" s="221" t="s">
        <v>163</v>
      </c>
      <c r="AC69" s="11" t="s">
        <v>164</v>
      </c>
    </row>
    <row r="70" spans="1:30" s="3" customFormat="1" ht="105" x14ac:dyDescent="0.25">
      <c r="A70" s="58" t="s">
        <v>328</v>
      </c>
      <c r="B70" s="58" t="s">
        <v>329</v>
      </c>
      <c r="C70" s="96">
        <v>44538</v>
      </c>
      <c r="D70" s="96">
        <v>44592</v>
      </c>
      <c r="E70" s="175" t="s">
        <v>330</v>
      </c>
      <c r="F70" s="58" t="s">
        <v>13</v>
      </c>
      <c r="G70" s="3">
        <v>13</v>
      </c>
      <c r="H70" s="65">
        <v>5</v>
      </c>
      <c r="I70" s="11"/>
      <c r="J70" s="9"/>
      <c r="K70" s="100"/>
      <c r="L70" s="100"/>
      <c r="M70" s="100">
        <v>5</v>
      </c>
      <c r="N70" s="100"/>
      <c r="O70" s="101"/>
      <c r="P70" s="17"/>
      <c r="Q70" s="17"/>
      <c r="R70" s="17"/>
      <c r="S70" s="17"/>
      <c r="T70" s="18"/>
      <c r="U70" s="15"/>
      <c r="V70" s="15"/>
      <c r="W70" s="15"/>
      <c r="X70" s="15"/>
      <c r="Y70" s="15"/>
      <c r="Z70" s="19"/>
      <c r="AA70" s="98">
        <f t="shared" si="1"/>
        <v>5</v>
      </c>
      <c r="AB70" s="221" t="s">
        <v>163</v>
      </c>
      <c r="AC70" s="11" t="s">
        <v>164</v>
      </c>
    </row>
    <row r="71" spans="1:30" s="3" customFormat="1" ht="105" x14ac:dyDescent="0.25">
      <c r="A71" s="175" t="s">
        <v>331</v>
      </c>
      <c r="B71" s="175" t="s">
        <v>168</v>
      </c>
      <c r="C71" s="96">
        <v>44375</v>
      </c>
      <c r="D71" s="96">
        <v>44515</v>
      </c>
      <c r="E71" s="50" t="s">
        <v>332</v>
      </c>
      <c r="F71" s="175" t="s">
        <v>13</v>
      </c>
      <c r="G71" s="64">
        <v>4</v>
      </c>
      <c r="H71" s="176">
        <v>3</v>
      </c>
      <c r="I71" s="77"/>
      <c r="J71" s="9"/>
      <c r="K71" s="100"/>
      <c r="L71" s="100"/>
      <c r="M71" s="100">
        <v>3</v>
      </c>
      <c r="N71" s="100"/>
      <c r="O71" s="101"/>
      <c r="P71" s="17"/>
      <c r="Q71" s="17"/>
      <c r="R71" s="17"/>
      <c r="S71" s="17"/>
      <c r="T71" s="18"/>
      <c r="U71" s="15"/>
      <c r="V71" s="15"/>
      <c r="W71" s="15"/>
      <c r="X71" s="15"/>
      <c r="Y71" s="15"/>
      <c r="Z71" s="19"/>
      <c r="AA71" s="98">
        <f t="shared" si="1"/>
        <v>3</v>
      </c>
      <c r="AB71" s="221" t="s">
        <v>163</v>
      </c>
      <c r="AC71" s="11" t="s">
        <v>164</v>
      </c>
    </row>
    <row r="72" spans="1:30" s="3" customFormat="1" ht="60" x14ac:dyDescent="0.25">
      <c r="A72" s="70" t="s">
        <v>333</v>
      </c>
      <c r="B72" s="68" t="s">
        <v>224</v>
      </c>
      <c r="C72" s="96">
        <v>43588</v>
      </c>
      <c r="D72" s="96">
        <v>44672</v>
      </c>
      <c r="E72" s="70" t="s">
        <v>334</v>
      </c>
      <c r="F72" s="68" t="s">
        <v>17</v>
      </c>
      <c r="G72" s="67">
        <v>4</v>
      </c>
      <c r="H72" s="69">
        <v>3</v>
      </c>
      <c r="I72" s="78"/>
      <c r="J72" s="9"/>
      <c r="K72" s="100">
        <v>3</v>
      </c>
      <c r="L72" s="100"/>
      <c r="M72" s="100"/>
      <c r="N72" s="100"/>
      <c r="O72" s="101"/>
      <c r="P72" s="17"/>
      <c r="Q72" s="17"/>
      <c r="R72" s="17"/>
      <c r="S72" s="17"/>
      <c r="T72" s="18"/>
      <c r="U72" s="15"/>
      <c r="V72" s="15"/>
      <c r="W72" s="15"/>
      <c r="X72" s="15"/>
      <c r="Y72" s="15"/>
      <c r="Z72" s="19"/>
      <c r="AA72" s="98">
        <f t="shared" si="1"/>
        <v>3</v>
      </c>
      <c r="AB72" s="221" t="s">
        <v>198</v>
      </c>
      <c r="AC72" s="11" t="s">
        <v>164</v>
      </c>
    </row>
    <row r="73" spans="1:30" s="3" customFormat="1" ht="45" x14ac:dyDescent="0.25">
      <c r="A73" s="70" t="s">
        <v>335</v>
      </c>
      <c r="B73" s="68" t="s">
        <v>168</v>
      </c>
      <c r="C73" s="96">
        <v>44620</v>
      </c>
      <c r="D73" s="96">
        <v>44712</v>
      </c>
      <c r="E73" s="70" t="s">
        <v>336</v>
      </c>
      <c r="F73" s="68" t="s">
        <v>17</v>
      </c>
      <c r="G73" s="67">
        <v>4</v>
      </c>
      <c r="H73" s="69">
        <v>3</v>
      </c>
      <c r="I73" s="78"/>
      <c r="J73" s="9"/>
      <c r="K73" s="100">
        <v>3</v>
      </c>
      <c r="L73" s="100"/>
      <c r="M73" s="100"/>
      <c r="N73" s="100"/>
      <c r="O73" s="101"/>
      <c r="P73" s="17"/>
      <c r="Q73" s="17"/>
      <c r="R73" s="17"/>
      <c r="S73" s="17"/>
      <c r="T73" s="18"/>
      <c r="U73" s="15"/>
      <c r="V73" s="15"/>
      <c r="W73" s="15"/>
      <c r="X73" s="15"/>
      <c r="Y73" s="15"/>
      <c r="Z73" s="19"/>
      <c r="AA73" s="98">
        <f t="shared" si="1"/>
        <v>3</v>
      </c>
      <c r="AB73" s="221" t="s">
        <v>198</v>
      </c>
      <c r="AC73" s="11" t="s">
        <v>164</v>
      </c>
    </row>
    <row r="74" spans="1:30" s="3" customFormat="1" ht="105" x14ac:dyDescent="0.25">
      <c r="A74" s="70" t="s">
        <v>337</v>
      </c>
      <c r="B74" s="68" t="s">
        <v>196</v>
      </c>
      <c r="C74" s="96">
        <v>44680</v>
      </c>
      <c r="D74" s="96">
        <v>44567</v>
      </c>
      <c r="E74" s="175" t="s">
        <v>338</v>
      </c>
      <c r="F74" s="75" t="s">
        <v>31</v>
      </c>
      <c r="G74" s="67">
        <v>3</v>
      </c>
      <c r="H74" s="69">
        <v>3</v>
      </c>
      <c r="I74" s="78" t="s">
        <v>208</v>
      </c>
      <c r="J74" s="9"/>
      <c r="K74" s="100"/>
      <c r="L74" s="100"/>
      <c r="M74" s="100">
        <v>3</v>
      </c>
      <c r="N74" s="100"/>
      <c r="O74" s="101"/>
      <c r="P74" s="17"/>
      <c r="Q74" s="17"/>
      <c r="R74" s="17"/>
      <c r="S74" s="17"/>
      <c r="T74" s="18"/>
      <c r="U74" s="15"/>
      <c r="V74" s="15"/>
      <c r="W74" s="15"/>
      <c r="X74" s="15"/>
      <c r="Y74" s="15"/>
      <c r="Z74" s="15"/>
      <c r="AA74" s="98">
        <f t="shared" si="1"/>
        <v>3</v>
      </c>
      <c r="AB74" s="221" t="s">
        <v>339</v>
      </c>
      <c r="AC74" s="11" t="s">
        <v>164</v>
      </c>
      <c r="AD74" s="64"/>
    </row>
    <row r="75" spans="1:30" s="3" customFormat="1" ht="45" x14ac:dyDescent="0.25">
      <c r="A75" s="70" t="s">
        <v>340</v>
      </c>
      <c r="B75" s="68" t="s">
        <v>196</v>
      </c>
      <c r="C75" s="96">
        <v>45104</v>
      </c>
      <c r="D75" s="96">
        <v>45174</v>
      </c>
      <c r="E75" s="70" t="s">
        <v>341</v>
      </c>
      <c r="F75" s="68" t="s">
        <v>31</v>
      </c>
      <c r="G75" s="67">
        <v>4</v>
      </c>
      <c r="H75" s="69">
        <v>3</v>
      </c>
      <c r="I75" s="78" t="s">
        <v>208</v>
      </c>
      <c r="J75" s="9"/>
      <c r="K75" s="100"/>
      <c r="L75" s="100">
        <v>3</v>
      </c>
      <c r="M75" s="100"/>
      <c r="N75" s="100"/>
      <c r="O75" s="101"/>
      <c r="P75" s="17"/>
      <c r="Q75" s="17"/>
      <c r="R75" s="17"/>
      <c r="S75" s="17"/>
      <c r="T75" s="18"/>
      <c r="U75" s="15"/>
      <c r="V75" s="15"/>
      <c r="W75" s="15"/>
      <c r="X75" s="15"/>
      <c r="Y75" s="15"/>
      <c r="Z75" s="19"/>
      <c r="AA75" s="98">
        <f t="shared" si="1"/>
        <v>3</v>
      </c>
      <c r="AB75" s="221" t="s">
        <v>198</v>
      </c>
      <c r="AC75" s="11" t="s">
        <v>164</v>
      </c>
    </row>
    <row r="76" spans="1:30" s="3" customFormat="1" ht="45" x14ac:dyDescent="0.25">
      <c r="A76" s="70" t="s">
        <v>342</v>
      </c>
      <c r="B76" s="68" t="s">
        <v>168</v>
      </c>
      <c r="C76" s="96">
        <v>44004</v>
      </c>
      <c r="D76" s="96">
        <v>45254</v>
      </c>
      <c r="E76" s="70" t="s">
        <v>343</v>
      </c>
      <c r="F76" s="68" t="s">
        <v>31</v>
      </c>
      <c r="G76" s="67">
        <v>4</v>
      </c>
      <c r="H76" s="69">
        <v>3</v>
      </c>
      <c r="I76" s="78"/>
      <c r="J76" s="9"/>
      <c r="K76" s="100"/>
      <c r="L76" s="100">
        <v>3</v>
      </c>
      <c r="M76" s="100"/>
      <c r="N76" s="100"/>
      <c r="O76" s="101"/>
      <c r="P76" s="17"/>
      <c r="Q76" s="17"/>
      <c r="R76" s="17"/>
      <c r="S76" s="17"/>
      <c r="T76" s="18"/>
      <c r="U76" s="15"/>
      <c r="V76" s="15"/>
      <c r="W76" s="15"/>
      <c r="X76" s="15"/>
      <c r="Y76" s="15"/>
      <c r="Z76" s="19"/>
      <c r="AA76" s="98">
        <f t="shared" si="1"/>
        <v>3</v>
      </c>
      <c r="AB76" s="221" t="s">
        <v>198</v>
      </c>
      <c r="AC76" s="11" t="s">
        <v>164</v>
      </c>
    </row>
    <row r="77" spans="1:30" s="3" customFormat="1" ht="225" x14ac:dyDescent="0.25">
      <c r="A77" s="117" t="s">
        <v>344</v>
      </c>
      <c r="B77" s="118" t="s">
        <v>196</v>
      </c>
      <c r="C77" s="177">
        <v>45063</v>
      </c>
      <c r="D77" s="177">
        <v>45251</v>
      </c>
      <c r="E77" s="117" t="s">
        <v>345</v>
      </c>
      <c r="F77" s="118" t="s">
        <v>31</v>
      </c>
      <c r="G77" s="119">
        <v>4</v>
      </c>
      <c r="H77" s="120">
        <v>3</v>
      </c>
      <c r="I77" s="121" t="s">
        <v>208</v>
      </c>
      <c r="J77" s="9"/>
      <c r="K77" s="100"/>
      <c r="L77" s="100">
        <v>3</v>
      </c>
      <c r="M77" s="100"/>
      <c r="N77" s="100"/>
      <c r="O77" s="101"/>
      <c r="P77" s="17"/>
      <c r="Q77" s="17"/>
      <c r="R77" s="17"/>
      <c r="S77" s="17"/>
      <c r="T77" s="18"/>
      <c r="U77" s="15"/>
      <c r="V77" s="15"/>
      <c r="W77" s="15"/>
      <c r="X77" s="15"/>
      <c r="Y77" s="15"/>
      <c r="Z77" s="19"/>
      <c r="AA77" s="98">
        <f t="shared" si="1"/>
        <v>3</v>
      </c>
      <c r="AB77" s="237" t="s">
        <v>346</v>
      </c>
      <c r="AC77" s="220" t="s">
        <v>164</v>
      </c>
    </row>
    <row r="78" spans="1:30" s="3" customFormat="1" ht="75" x14ac:dyDescent="0.25">
      <c r="A78" s="71" t="s">
        <v>347</v>
      </c>
      <c r="B78" s="73" t="s">
        <v>161</v>
      </c>
      <c r="C78" s="96">
        <v>43994</v>
      </c>
      <c r="D78" s="96">
        <v>44958</v>
      </c>
      <c r="E78" s="68" t="s">
        <v>348</v>
      </c>
      <c r="F78" s="73" t="s">
        <v>27</v>
      </c>
      <c r="G78" s="72">
        <v>3</v>
      </c>
      <c r="H78" s="74">
        <v>3</v>
      </c>
      <c r="I78" s="79"/>
      <c r="J78" s="9"/>
      <c r="K78" s="100">
        <v>3</v>
      </c>
      <c r="L78" s="100"/>
      <c r="M78" s="100"/>
      <c r="N78" s="100"/>
      <c r="O78" s="101"/>
      <c r="P78" s="17"/>
      <c r="Q78" s="17"/>
      <c r="R78" s="17"/>
      <c r="S78" s="17"/>
      <c r="T78" s="18"/>
      <c r="U78" s="15"/>
      <c r="V78" s="15"/>
      <c r="W78" s="15"/>
      <c r="X78" s="15"/>
      <c r="Y78" s="15"/>
      <c r="Z78" s="15"/>
      <c r="AA78" s="98">
        <f t="shared" si="1"/>
        <v>3</v>
      </c>
      <c r="AB78" s="221" t="s">
        <v>198</v>
      </c>
      <c r="AC78" s="11" t="s">
        <v>164</v>
      </c>
      <c r="AD78" s="64"/>
    </row>
    <row r="79" spans="1:30" s="3" customFormat="1" ht="45" x14ac:dyDescent="0.25">
      <c r="A79" s="70" t="s">
        <v>349</v>
      </c>
      <c r="B79" s="68" t="s">
        <v>350</v>
      </c>
      <c r="C79" s="96">
        <v>44322</v>
      </c>
      <c r="D79" s="96">
        <v>45017</v>
      </c>
      <c r="E79" s="70" t="s">
        <v>351</v>
      </c>
      <c r="F79" s="68" t="s">
        <v>41</v>
      </c>
      <c r="G79" s="67">
        <v>3</v>
      </c>
      <c r="H79" s="69">
        <v>3</v>
      </c>
      <c r="I79" s="78"/>
      <c r="J79" s="11"/>
      <c r="K79" s="100"/>
      <c r="L79" s="100">
        <v>3</v>
      </c>
      <c r="M79" s="100"/>
      <c r="N79" s="100"/>
      <c r="O79" s="101"/>
      <c r="P79" s="17"/>
      <c r="Q79" s="17"/>
      <c r="R79" s="17"/>
      <c r="S79" s="17"/>
      <c r="T79" s="18"/>
      <c r="U79" s="15"/>
      <c r="V79" s="15"/>
      <c r="W79" s="15"/>
      <c r="X79" s="15"/>
      <c r="Y79" s="15"/>
      <c r="Z79" s="15"/>
      <c r="AA79" s="98">
        <f t="shared" si="1"/>
        <v>3</v>
      </c>
      <c r="AB79" s="221" t="s">
        <v>198</v>
      </c>
      <c r="AC79" s="11" t="s">
        <v>164</v>
      </c>
      <c r="AD79" s="64"/>
    </row>
    <row r="80" spans="1:30" s="3" customFormat="1" ht="45" x14ac:dyDescent="0.25">
      <c r="A80" s="71" t="s">
        <v>352</v>
      </c>
      <c r="B80" s="73" t="s">
        <v>168</v>
      </c>
      <c r="C80" s="96">
        <v>44195</v>
      </c>
      <c r="D80" s="96">
        <v>44708</v>
      </c>
      <c r="E80" s="68" t="s">
        <v>353</v>
      </c>
      <c r="F80" s="73" t="s">
        <v>31</v>
      </c>
      <c r="G80" s="72">
        <v>5</v>
      </c>
      <c r="H80" s="74">
        <v>4</v>
      </c>
      <c r="I80" s="79"/>
      <c r="J80" s="9"/>
      <c r="K80" s="100">
        <v>4</v>
      </c>
      <c r="L80" s="100"/>
      <c r="M80" s="100"/>
      <c r="N80" s="100"/>
      <c r="O80" s="101"/>
      <c r="P80" s="17"/>
      <c r="Q80" s="17"/>
      <c r="R80" s="17"/>
      <c r="S80" s="17"/>
      <c r="T80" s="18"/>
      <c r="U80" s="15"/>
      <c r="V80" s="15"/>
      <c r="W80" s="15"/>
      <c r="X80" s="15"/>
      <c r="Y80" s="15"/>
      <c r="Z80" s="19"/>
      <c r="AA80" s="98">
        <f t="shared" si="1"/>
        <v>4</v>
      </c>
      <c r="AB80" s="221" t="s">
        <v>198</v>
      </c>
      <c r="AC80" s="11" t="s">
        <v>164</v>
      </c>
    </row>
    <row r="81" spans="1:30" s="3" customFormat="1" ht="180" x14ac:dyDescent="0.25">
      <c r="A81" s="71" t="s">
        <v>354</v>
      </c>
      <c r="B81" s="73" t="s">
        <v>196</v>
      </c>
      <c r="C81" s="96">
        <v>44487</v>
      </c>
      <c r="D81" s="96">
        <v>45133</v>
      </c>
      <c r="E81" s="68" t="s">
        <v>355</v>
      </c>
      <c r="F81" s="73" t="s">
        <v>129</v>
      </c>
      <c r="G81" s="72">
        <v>32</v>
      </c>
      <c r="H81" s="74">
        <v>2</v>
      </c>
      <c r="I81" s="79" t="s">
        <v>44</v>
      </c>
      <c r="J81" s="9"/>
      <c r="K81" s="100">
        <v>2</v>
      </c>
      <c r="L81" s="100"/>
      <c r="M81" s="100"/>
      <c r="N81" s="100"/>
      <c r="O81" s="101"/>
      <c r="P81" s="17"/>
      <c r="Q81" s="17"/>
      <c r="R81" s="17"/>
      <c r="S81" s="17"/>
      <c r="T81" s="18"/>
      <c r="U81" s="15"/>
      <c r="V81" s="15"/>
      <c r="W81" s="15"/>
      <c r="X81" s="15"/>
      <c r="Y81" s="15"/>
      <c r="Z81" s="15"/>
      <c r="AA81" s="98">
        <f t="shared" si="1"/>
        <v>2</v>
      </c>
      <c r="AB81" s="236" t="s">
        <v>356</v>
      </c>
      <c r="AC81" s="11" t="s">
        <v>164</v>
      </c>
      <c r="AD81" s="64"/>
    </row>
    <row r="82" spans="1:30" s="3" customFormat="1" ht="60" x14ac:dyDescent="0.25">
      <c r="A82" s="70" t="s">
        <v>357</v>
      </c>
      <c r="B82" s="68" t="s">
        <v>196</v>
      </c>
      <c r="C82" s="96">
        <v>44685</v>
      </c>
      <c r="D82" s="96">
        <v>45322</v>
      </c>
      <c r="E82" s="175" t="s">
        <v>358</v>
      </c>
      <c r="F82" s="75" t="s">
        <v>31</v>
      </c>
      <c r="G82" s="67">
        <v>4</v>
      </c>
      <c r="H82" s="67">
        <v>4</v>
      </c>
      <c r="I82" s="78" t="s">
        <v>208</v>
      </c>
      <c r="J82" s="11"/>
      <c r="K82" s="100"/>
      <c r="L82" s="100">
        <v>4</v>
      </c>
      <c r="M82" s="100"/>
      <c r="N82" s="100"/>
      <c r="O82" s="101"/>
      <c r="P82" s="179"/>
      <c r="Q82" s="179"/>
      <c r="R82" s="179"/>
      <c r="S82" s="179"/>
      <c r="T82" s="180"/>
      <c r="U82" s="27"/>
      <c r="V82" s="27"/>
      <c r="W82" s="27"/>
      <c r="X82" s="27"/>
      <c r="Y82" s="27"/>
      <c r="Z82" s="28"/>
      <c r="AA82" s="98">
        <f t="shared" si="1"/>
        <v>4</v>
      </c>
      <c r="AB82" s="221" t="s">
        <v>198</v>
      </c>
      <c r="AC82" s="11" t="s">
        <v>164</v>
      </c>
    </row>
    <row r="83" spans="1:30" s="3" customFormat="1" ht="90" x14ac:dyDescent="0.25">
      <c r="A83" s="252" t="s">
        <v>359</v>
      </c>
      <c r="B83" s="253" t="s">
        <v>196</v>
      </c>
      <c r="C83" s="254">
        <v>45117</v>
      </c>
      <c r="D83" s="254">
        <v>45351</v>
      </c>
      <c r="E83" s="252" t="s">
        <v>360</v>
      </c>
      <c r="F83" s="253" t="s">
        <v>17</v>
      </c>
      <c r="G83" s="255">
        <v>5</v>
      </c>
      <c r="H83" s="255">
        <v>4</v>
      </c>
      <c r="I83" s="256" t="s">
        <v>208</v>
      </c>
      <c r="J83" s="11"/>
      <c r="K83" s="100"/>
      <c r="L83" s="100">
        <v>4</v>
      </c>
      <c r="M83" s="100"/>
      <c r="N83" s="100"/>
      <c r="O83" s="101"/>
      <c r="P83" s="179"/>
      <c r="Q83" s="179"/>
      <c r="R83" s="179"/>
      <c r="S83" s="179"/>
      <c r="T83" s="180"/>
      <c r="U83" s="27"/>
      <c r="V83" s="27"/>
      <c r="W83" s="27"/>
      <c r="X83" s="27"/>
      <c r="Y83" s="27"/>
      <c r="Z83" s="27"/>
      <c r="AA83" s="98">
        <f t="shared" si="1"/>
        <v>4</v>
      </c>
      <c r="AB83" s="227" t="s">
        <v>361</v>
      </c>
      <c r="AC83" s="220" t="s">
        <v>164</v>
      </c>
      <c r="AD83" s="64"/>
    </row>
    <row r="84" spans="1:30" s="3" customFormat="1" ht="105" x14ac:dyDescent="0.25">
      <c r="A84" s="175" t="s">
        <v>362</v>
      </c>
      <c r="B84" s="175" t="s">
        <v>168</v>
      </c>
      <c r="C84" s="96">
        <v>43775</v>
      </c>
      <c r="D84" s="96">
        <v>43952</v>
      </c>
      <c r="E84" s="50" t="s">
        <v>363</v>
      </c>
      <c r="F84" s="175" t="s">
        <v>31</v>
      </c>
      <c r="G84" s="64">
        <v>6</v>
      </c>
      <c r="H84" s="176">
        <v>5</v>
      </c>
      <c r="I84" s="77"/>
      <c r="J84" s="9"/>
      <c r="K84" s="100"/>
      <c r="L84" s="100"/>
      <c r="M84" s="100">
        <v>5</v>
      </c>
      <c r="N84" s="100"/>
      <c r="O84" s="101"/>
      <c r="P84" s="17"/>
      <c r="Q84" s="17"/>
      <c r="R84" s="17"/>
      <c r="S84" s="17"/>
      <c r="T84" s="18"/>
      <c r="U84" s="15"/>
      <c r="V84" s="15"/>
      <c r="W84" s="15"/>
      <c r="X84" s="15"/>
      <c r="Y84" s="15"/>
      <c r="Z84" s="19"/>
      <c r="AA84" s="98">
        <f t="shared" si="1"/>
        <v>5</v>
      </c>
      <c r="AB84" s="221" t="s">
        <v>163</v>
      </c>
      <c r="AC84" s="11" t="s">
        <v>164</v>
      </c>
    </row>
    <row r="85" spans="1:30" s="3" customFormat="1" ht="105" x14ac:dyDescent="0.25">
      <c r="A85" s="61" t="s">
        <v>364</v>
      </c>
      <c r="B85" s="68" t="s">
        <v>168</v>
      </c>
      <c r="C85" s="96">
        <v>43390</v>
      </c>
      <c r="D85" s="96">
        <v>43621</v>
      </c>
      <c r="E85" s="70" t="s">
        <v>365</v>
      </c>
      <c r="F85" s="68" t="s">
        <v>129</v>
      </c>
      <c r="G85" s="67">
        <v>6</v>
      </c>
      <c r="H85" s="69">
        <v>5</v>
      </c>
      <c r="I85" s="78"/>
      <c r="J85" s="9"/>
      <c r="K85" s="25"/>
      <c r="L85" s="100"/>
      <c r="M85" s="100">
        <v>5</v>
      </c>
      <c r="N85" s="100"/>
      <c r="O85" s="101"/>
      <c r="P85" s="17"/>
      <c r="Q85" s="17"/>
      <c r="R85" s="17"/>
      <c r="S85" s="17"/>
      <c r="T85" s="18"/>
      <c r="U85" s="15"/>
      <c r="V85" s="15"/>
      <c r="W85" s="15"/>
      <c r="X85" s="15"/>
      <c r="Y85" s="15"/>
      <c r="Z85" s="19"/>
      <c r="AA85" s="98">
        <f t="shared" si="1"/>
        <v>5</v>
      </c>
      <c r="AB85" s="221" t="s">
        <v>163</v>
      </c>
      <c r="AC85" s="11" t="s">
        <v>164</v>
      </c>
    </row>
    <row r="86" spans="1:30" s="3" customFormat="1" ht="105" x14ac:dyDescent="0.25">
      <c r="A86" s="62" t="s">
        <v>366</v>
      </c>
      <c r="B86" s="68" t="s">
        <v>224</v>
      </c>
      <c r="C86" s="96">
        <v>43438</v>
      </c>
      <c r="D86" s="96">
        <v>44465</v>
      </c>
      <c r="E86" s="68" t="s">
        <v>367</v>
      </c>
      <c r="F86" s="68" t="s">
        <v>23</v>
      </c>
      <c r="G86" s="67">
        <v>6</v>
      </c>
      <c r="H86" s="69">
        <v>5</v>
      </c>
      <c r="I86" s="78"/>
      <c r="J86" s="9"/>
      <c r="K86" s="25"/>
      <c r="L86" s="100"/>
      <c r="M86" s="100">
        <v>5</v>
      </c>
      <c r="N86" s="100"/>
      <c r="O86" s="101"/>
      <c r="P86" s="17"/>
      <c r="Q86" s="17"/>
      <c r="R86" s="17"/>
      <c r="S86" s="17"/>
      <c r="T86" s="18"/>
      <c r="U86" s="15"/>
      <c r="V86" s="15"/>
      <c r="W86" s="15"/>
      <c r="X86" s="15"/>
      <c r="Y86" s="15"/>
      <c r="Z86" s="19"/>
      <c r="AA86" s="98">
        <f t="shared" si="1"/>
        <v>5</v>
      </c>
      <c r="AB86" s="221" t="s">
        <v>163</v>
      </c>
      <c r="AC86" s="11" t="s">
        <v>164</v>
      </c>
    </row>
    <row r="87" spans="1:30" ht="105" x14ac:dyDescent="0.25">
      <c r="A87" s="61" t="s">
        <v>368</v>
      </c>
      <c r="B87" s="68" t="s">
        <v>168</v>
      </c>
      <c r="C87" s="96">
        <v>43501</v>
      </c>
      <c r="D87" s="96">
        <v>43398</v>
      </c>
      <c r="E87" s="70" t="s">
        <v>369</v>
      </c>
      <c r="F87" s="68" t="s">
        <v>17</v>
      </c>
      <c r="G87" s="67">
        <v>5</v>
      </c>
      <c r="H87" s="69">
        <v>5</v>
      </c>
      <c r="I87" s="78"/>
      <c r="J87" s="9"/>
      <c r="L87" s="100"/>
      <c r="M87" s="100">
        <v>5</v>
      </c>
      <c r="N87" s="100"/>
      <c r="O87" s="101"/>
      <c r="P87" s="17"/>
      <c r="Q87" s="17"/>
      <c r="R87" s="17"/>
      <c r="S87" s="17"/>
      <c r="T87" s="18"/>
      <c r="U87" s="15"/>
      <c r="V87" s="15"/>
      <c r="W87" s="15"/>
      <c r="X87" s="15"/>
      <c r="Y87" s="15"/>
      <c r="Z87" s="19"/>
      <c r="AA87" s="98">
        <f t="shared" si="1"/>
        <v>5</v>
      </c>
      <c r="AB87" s="221" t="s">
        <v>163</v>
      </c>
      <c r="AC87" s="11" t="s">
        <v>164</v>
      </c>
    </row>
    <row r="88" spans="1:30" ht="390" x14ac:dyDescent="0.25">
      <c r="A88" s="117" t="s">
        <v>370</v>
      </c>
      <c r="B88" s="118" t="s">
        <v>196</v>
      </c>
      <c r="C88" s="177">
        <v>44889</v>
      </c>
      <c r="D88" s="177">
        <v>44852</v>
      </c>
      <c r="E88" s="117" t="s">
        <v>371</v>
      </c>
      <c r="F88" s="122" t="s">
        <v>27</v>
      </c>
      <c r="G88" s="119">
        <v>6</v>
      </c>
      <c r="H88" s="120">
        <v>5</v>
      </c>
      <c r="I88" s="121" t="s">
        <v>208</v>
      </c>
      <c r="J88" s="9"/>
      <c r="K88" s="100">
        <v>5</v>
      </c>
      <c r="L88" s="100"/>
      <c r="M88" s="100"/>
      <c r="N88" s="100"/>
      <c r="O88" s="101"/>
      <c r="P88" s="17"/>
      <c r="Q88" s="17"/>
      <c r="R88" s="17"/>
      <c r="S88" s="17"/>
      <c r="T88" s="18"/>
      <c r="U88" s="15"/>
      <c r="V88" s="15"/>
      <c r="W88" s="15"/>
      <c r="X88" s="15"/>
      <c r="Y88" s="15"/>
      <c r="Z88" s="19"/>
      <c r="AA88" s="98">
        <f t="shared" si="1"/>
        <v>5</v>
      </c>
      <c r="AB88" s="237" t="s">
        <v>372</v>
      </c>
      <c r="AC88" s="220" t="s">
        <v>164</v>
      </c>
    </row>
    <row r="89" spans="1:30" ht="60" x14ac:dyDescent="0.25">
      <c r="A89" s="70" t="s">
        <v>373</v>
      </c>
      <c r="B89" s="68" t="s">
        <v>196</v>
      </c>
      <c r="C89" s="96">
        <v>44028</v>
      </c>
      <c r="D89" s="96">
        <v>45114</v>
      </c>
      <c r="E89" s="70" t="s">
        <v>374</v>
      </c>
      <c r="F89" s="68" t="s">
        <v>129</v>
      </c>
      <c r="G89" s="67">
        <v>5</v>
      </c>
      <c r="H89" s="69">
        <v>5</v>
      </c>
      <c r="I89" s="78" t="s">
        <v>208</v>
      </c>
      <c r="J89" s="9"/>
      <c r="K89" s="100"/>
      <c r="L89" s="100">
        <v>5</v>
      </c>
      <c r="M89" s="100"/>
      <c r="N89" s="100"/>
      <c r="O89" s="101"/>
      <c r="P89" s="17"/>
      <c r="Q89" s="17"/>
      <c r="R89" s="17"/>
      <c r="S89" s="17"/>
      <c r="T89" s="18"/>
      <c r="U89" s="15"/>
      <c r="V89" s="15"/>
      <c r="W89" s="15"/>
      <c r="X89" s="15"/>
      <c r="Y89" s="15"/>
      <c r="Z89" s="19"/>
      <c r="AA89" s="98">
        <f t="shared" si="1"/>
        <v>5</v>
      </c>
      <c r="AB89" s="221" t="s">
        <v>198</v>
      </c>
      <c r="AC89" s="11" t="s">
        <v>164</v>
      </c>
    </row>
    <row r="90" spans="1:30" ht="90" x14ac:dyDescent="0.25">
      <c r="A90" s="70" t="s">
        <v>375</v>
      </c>
      <c r="B90" s="68" t="s">
        <v>376</v>
      </c>
      <c r="C90" s="96">
        <v>44897</v>
      </c>
      <c r="D90" s="96">
        <v>45202</v>
      </c>
      <c r="E90" s="70" t="s">
        <v>377</v>
      </c>
      <c r="F90" s="68" t="s">
        <v>17</v>
      </c>
      <c r="G90" s="67">
        <v>5</v>
      </c>
      <c r="H90" s="69">
        <v>5</v>
      </c>
      <c r="I90" s="78" t="s">
        <v>208</v>
      </c>
      <c r="J90" s="9"/>
      <c r="K90" s="100"/>
      <c r="L90" s="100">
        <v>5</v>
      </c>
      <c r="M90" s="100"/>
      <c r="N90" s="100"/>
      <c r="O90" s="101"/>
      <c r="P90" s="17"/>
      <c r="Q90" s="17"/>
      <c r="R90" s="17"/>
      <c r="S90" s="17"/>
      <c r="T90" s="18"/>
      <c r="U90" s="15"/>
      <c r="V90" s="15"/>
      <c r="W90" s="15"/>
      <c r="X90" s="15"/>
      <c r="Y90" s="15"/>
      <c r="Z90" s="19"/>
      <c r="AA90" s="98">
        <f t="shared" si="1"/>
        <v>5</v>
      </c>
      <c r="AB90" s="221" t="s">
        <v>198</v>
      </c>
      <c r="AC90" s="11" t="s">
        <v>164</v>
      </c>
    </row>
    <row r="91" spans="1:30" ht="45" x14ac:dyDescent="0.25">
      <c r="A91" s="70" t="s">
        <v>378</v>
      </c>
      <c r="B91" s="68" t="s">
        <v>379</v>
      </c>
      <c r="C91" s="96">
        <v>45254</v>
      </c>
      <c r="D91" s="96">
        <v>45299</v>
      </c>
      <c r="E91" s="70" t="s">
        <v>380</v>
      </c>
      <c r="F91" s="68" t="s">
        <v>129</v>
      </c>
      <c r="G91" s="67">
        <v>8</v>
      </c>
      <c r="H91" s="67">
        <v>5</v>
      </c>
      <c r="I91" s="78" t="s">
        <v>208</v>
      </c>
      <c r="K91" s="100"/>
      <c r="L91" s="100">
        <v>5</v>
      </c>
      <c r="M91" s="100"/>
      <c r="N91" s="100"/>
      <c r="O91" s="101"/>
      <c r="AA91" s="98">
        <f t="shared" si="1"/>
        <v>5</v>
      </c>
      <c r="AB91" s="221" t="s">
        <v>198</v>
      </c>
      <c r="AC91" s="11" t="s">
        <v>164</v>
      </c>
    </row>
    <row r="92" spans="1:30" ht="45" x14ac:dyDescent="0.25">
      <c r="A92" s="70" t="s">
        <v>381</v>
      </c>
      <c r="B92" s="68" t="s">
        <v>196</v>
      </c>
      <c r="C92" s="96">
        <v>44712</v>
      </c>
      <c r="D92" s="96">
        <v>44728</v>
      </c>
      <c r="E92" s="70" t="s">
        <v>382</v>
      </c>
      <c r="F92" s="68" t="s">
        <v>31</v>
      </c>
      <c r="G92" s="67">
        <v>6</v>
      </c>
      <c r="H92" s="69">
        <v>6</v>
      </c>
      <c r="I92" s="78" t="s">
        <v>208</v>
      </c>
      <c r="J92" s="9"/>
      <c r="K92" s="100">
        <v>6</v>
      </c>
      <c r="L92" s="100"/>
      <c r="M92" s="100"/>
      <c r="N92" s="100"/>
      <c r="O92" s="101"/>
      <c r="P92" s="17"/>
      <c r="Q92" s="17"/>
      <c r="R92" s="17"/>
      <c r="S92" s="17"/>
      <c r="T92" s="18"/>
      <c r="U92" s="15"/>
      <c r="V92" s="15"/>
      <c r="W92" s="15"/>
      <c r="X92" s="15"/>
      <c r="Y92" s="15"/>
      <c r="Z92" s="19"/>
      <c r="AA92" s="98">
        <f t="shared" si="1"/>
        <v>6</v>
      </c>
      <c r="AB92" s="221" t="s">
        <v>198</v>
      </c>
      <c r="AC92" s="11" t="s">
        <v>164</v>
      </c>
    </row>
    <row r="93" spans="1:30" ht="75" x14ac:dyDescent="0.25">
      <c r="A93" s="70" t="s">
        <v>383</v>
      </c>
      <c r="B93" s="68" t="s">
        <v>168</v>
      </c>
      <c r="C93" s="96">
        <v>44865</v>
      </c>
      <c r="D93" s="96">
        <v>44903</v>
      </c>
      <c r="E93" s="70" t="s">
        <v>384</v>
      </c>
      <c r="F93" s="58" t="s">
        <v>41</v>
      </c>
      <c r="G93" s="67">
        <v>6</v>
      </c>
      <c r="H93" s="69">
        <v>6</v>
      </c>
      <c r="I93" s="78" t="s">
        <v>208</v>
      </c>
      <c r="J93" s="9"/>
      <c r="K93" s="100">
        <v>6</v>
      </c>
      <c r="L93" s="100"/>
      <c r="M93" s="100"/>
      <c r="N93" s="100"/>
      <c r="O93" s="101"/>
      <c r="P93" s="17"/>
      <c r="Q93" s="17"/>
      <c r="R93" s="17"/>
      <c r="S93" s="17"/>
      <c r="T93" s="18"/>
      <c r="U93" s="15"/>
      <c r="V93" s="15"/>
      <c r="W93" s="15"/>
      <c r="X93" s="15"/>
      <c r="Y93" s="15"/>
      <c r="Z93" s="19"/>
      <c r="AA93" s="98">
        <f t="shared" si="1"/>
        <v>6</v>
      </c>
      <c r="AB93" s="236" t="s">
        <v>385</v>
      </c>
      <c r="AC93" s="11" t="s">
        <v>164</v>
      </c>
    </row>
    <row r="94" spans="1:30" ht="90" x14ac:dyDescent="0.25">
      <c r="A94" s="181" t="s">
        <v>386</v>
      </c>
      <c r="B94" s="181" t="s">
        <v>168</v>
      </c>
      <c r="C94" s="177">
        <v>44537</v>
      </c>
      <c r="D94" s="177">
        <v>45017</v>
      </c>
      <c r="E94" s="178" t="s">
        <v>387</v>
      </c>
      <c r="F94" s="181" t="s">
        <v>41</v>
      </c>
      <c r="G94" s="182">
        <v>6</v>
      </c>
      <c r="H94" s="183">
        <v>6</v>
      </c>
      <c r="I94" s="184" t="s">
        <v>208</v>
      </c>
      <c r="K94" s="100"/>
      <c r="L94" s="100">
        <v>6</v>
      </c>
      <c r="M94" s="100"/>
      <c r="N94" s="100"/>
      <c r="O94" s="101"/>
      <c r="AA94" s="98">
        <f t="shared" si="1"/>
        <v>6</v>
      </c>
      <c r="AB94" s="237" t="s">
        <v>388</v>
      </c>
      <c r="AC94" s="220" t="s">
        <v>164</v>
      </c>
    </row>
    <row r="95" spans="1:30" ht="45" x14ac:dyDescent="0.25">
      <c r="A95" s="70" t="s">
        <v>389</v>
      </c>
      <c r="B95" s="58" t="s">
        <v>255</v>
      </c>
      <c r="C95" s="96">
        <v>45156</v>
      </c>
      <c r="D95" s="96">
        <v>45200</v>
      </c>
      <c r="E95" s="70" t="s">
        <v>390</v>
      </c>
      <c r="F95" s="58" t="s">
        <v>259</v>
      </c>
      <c r="G95" s="67">
        <v>6</v>
      </c>
      <c r="H95" s="3">
        <v>6</v>
      </c>
      <c r="I95" s="11" t="s">
        <v>208</v>
      </c>
      <c r="K95" s="100"/>
      <c r="L95" s="100">
        <v>6</v>
      </c>
      <c r="M95" s="100"/>
      <c r="N95" s="100"/>
      <c r="O95" s="101"/>
      <c r="AA95" s="98">
        <f t="shared" si="1"/>
        <v>6</v>
      </c>
      <c r="AB95" s="221" t="s">
        <v>198</v>
      </c>
      <c r="AC95" s="11" t="s">
        <v>164</v>
      </c>
    </row>
    <row r="96" spans="1:30" ht="105" x14ac:dyDescent="0.25">
      <c r="A96" s="175" t="s">
        <v>391</v>
      </c>
      <c r="B96" s="175" t="s">
        <v>392</v>
      </c>
      <c r="C96" s="96">
        <v>44148</v>
      </c>
      <c r="D96" s="96">
        <v>44357</v>
      </c>
      <c r="E96" s="50" t="s">
        <v>393</v>
      </c>
      <c r="F96" s="175" t="s">
        <v>129</v>
      </c>
      <c r="G96" s="64">
        <v>8</v>
      </c>
      <c r="H96" s="176">
        <v>7</v>
      </c>
      <c r="I96" s="77"/>
      <c r="J96" s="9"/>
      <c r="K96" s="100"/>
      <c r="L96" s="100"/>
      <c r="M96" s="100">
        <v>7</v>
      </c>
      <c r="N96" s="100"/>
      <c r="O96" s="101"/>
      <c r="P96" s="17"/>
      <c r="Q96" s="17"/>
      <c r="R96" s="17"/>
      <c r="S96" s="17"/>
      <c r="T96" s="18"/>
      <c r="U96" s="15"/>
      <c r="V96" s="15"/>
      <c r="W96" s="15"/>
      <c r="X96" s="15"/>
      <c r="Y96" s="15"/>
      <c r="Z96" s="19"/>
      <c r="AA96" s="98">
        <f t="shared" si="1"/>
        <v>7</v>
      </c>
      <c r="AB96" s="221" t="s">
        <v>163</v>
      </c>
      <c r="AC96" s="11" t="s">
        <v>164</v>
      </c>
    </row>
    <row r="97" spans="1:29" ht="105" x14ac:dyDescent="0.25">
      <c r="A97" s="58" t="s">
        <v>394</v>
      </c>
      <c r="B97" s="58" t="s">
        <v>168</v>
      </c>
      <c r="C97" s="96">
        <v>44032</v>
      </c>
      <c r="D97" s="96">
        <v>44600</v>
      </c>
      <c r="E97" s="175" t="s">
        <v>395</v>
      </c>
      <c r="F97" s="58" t="s">
        <v>17</v>
      </c>
      <c r="G97" s="3">
        <v>7</v>
      </c>
      <c r="H97" s="65">
        <v>7</v>
      </c>
      <c r="J97" s="9"/>
      <c r="K97" s="100"/>
      <c r="L97" s="100"/>
      <c r="M97" s="100">
        <v>7</v>
      </c>
      <c r="N97" s="100"/>
      <c r="O97" s="101"/>
      <c r="P97" s="17"/>
      <c r="Q97" s="17"/>
      <c r="R97" s="17"/>
      <c r="S97" s="17"/>
      <c r="T97" s="18"/>
      <c r="U97" s="15"/>
      <c r="V97" s="15"/>
      <c r="W97" s="15"/>
      <c r="X97" s="15"/>
      <c r="Y97" s="15"/>
      <c r="Z97" s="19"/>
      <c r="AA97" s="98">
        <f t="shared" si="1"/>
        <v>7</v>
      </c>
      <c r="AB97" s="221" t="s">
        <v>163</v>
      </c>
      <c r="AC97" s="11" t="s">
        <v>164</v>
      </c>
    </row>
    <row r="98" spans="1:29" ht="60" x14ac:dyDescent="0.25">
      <c r="A98" s="58" t="s">
        <v>396</v>
      </c>
      <c r="B98" s="68" t="s">
        <v>196</v>
      </c>
      <c r="C98" s="96">
        <v>44820</v>
      </c>
      <c r="D98" s="96">
        <v>44866</v>
      </c>
      <c r="E98" s="175" t="s">
        <v>397</v>
      </c>
      <c r="F98" s="58" t="s">
        <v>31</v>
      </c>
      <c r="G98" s="67">
        <v>7</v>
      </c>
      <c r="H98" s="69">
        <v>7</v>
      </c>
      <c r="I98" s="78" t="s">
        <v>208</v>
      </c>
      <c r="J98" s="9"/>
      <c r="K98" s="100">
        <v>7</v>
      </c>
      <c r="L98" s="100"/>
      <c r="M98" s="100"/>
      <c r="N98" s="100"/>
      <c r="O98" s="101"/>
      <c r="P98" s="17"/>
      <c r="Q98" s="17"/>
      <c r="R98" s="17"/>
      <c r="S98" s="17"/>
      <c r="T98" s="18"/>
      <c r="U98" s="15"/>
      <c r="V98" s="15"/>
      <c r="W98" s="15"/>
      <c r="X98" s="15"/>
      <c r="Y98" s="15"/>
      <c r="Z98" s="19"/>
      <c r="AA98" s="98">
        <f t="shared" si="1"/>
        <v>7</v>
      </c>
      <c r="AB98" s="221" t="s">
        <v>198</v>
      </c>
      <c r="AC98" s="11" t="s">
        <v>164</v>
      </c>
    </row>
    <row r="99" spans="1:29" ht="60" x14ac:dyDescent="0.25">
      <c r="A99" s="70" t="s">
        <v>398</v>
      </c>
      <c r="B99" s="68" t="s">
        <v>399</v>
      </c>
      <c r="C99" s="96">
        <v>44706</v>
      </c>
      <c r="D99" s="96">
        <v>44958</v>
      </c>
      <c r="E99" s="70" t="s">
        <v>400</v>
      </c>
      <c r="F99" s="58" t="s">
        <v>23</v>
      </c>
      <c r="G99" s="67">
        <v>7</v>
      </c>
      <c r="H99" s="69">
        <v>7</v>
      </c>
      <c r="I99" s="78" t="s">
        <v>208</v>
      </c>
      <c r="J99" s="9"/>
      <c r="K99" s="100">
        <v>7</v>
      </c>
      <c r="L99" s="100"/>
      <c r="M99" s="100"/>
      <c r="N99" s="100"/>
      <c r="O99" s="101"/>
      <c r="P99" s="17"/>
      <c r="Q99" s="17"/>
      <c r="R99" s="17"/>
      <c r="S99" s="17"/>
      <c r="T99" s="18"/>
      <c r="U99" s="15"/>
      <c r="V99" s="15"/>
      <c r="W99" s="15"/>
      <c r="X99" s="15"/>
      <c r="Y99" s="15"/>
      <c r="Z99" s="19"/>
      <c r="AA99" s="98">
        <f t="shared" si="1"/>
        <v>7</v>
      </c>
      <c r="AB99" s="221" t="s">
        <v>198</v>
      </c>
      <c r="AC99" s="11" t="s">
        <v>164</v>
      </c>
    </row>
    <row r="100" spans="1:29" ht="120" x14ac:dyDescent="0.25">
      <c r="A100" s="70" t="s">
        <v>401</v>
      </c>
      <c r="B100" s="68" t="s">
        <v>196</v>
      </c>
      <c r="C100" s="92">
        <v>44474</v>
      </c>
      <c r="D100" s="92">
        <v>45570</v>
      </c>
      <c r="E100" s="240" t="s">
        <v>402</v>
      </c>
      <c r="F100" s="68" t="s">
        <v>259</v>
      </c>
      <c r="G100" s="67">
        <v>26</v>
      </c>
      <c r="H100" s="67">
        <v>25</v>
      </c>
      <c r="I100" s="78" t="s">
        <v>208</v>
      </c>
      <c r="K100" s="100">
        <v>25</v>
      </c>
      <c r="L100" s="100"/>
      <c r="M100" s="100"/>
      <c r="N100" s="100"/>
      <c r="O100" s="101"/>
      <c r="AA100" s="98">
        <f t="shared" si="1"/>
        <v>25</v>
      </c>
      <c r="AB100" s="155" t="s">
        <v>403</v>
      </c>
      <c r="AC100" s="11" t="s">
        <v>164</v>
      </c>
    </row>
    <row r="101" spans="1:29" ht="120" x14ac:dyDescent="0.25">
      <c r="A101" s="181" t="s">
        <v>404</v>
      </c>
      <c r="B101" s="181" t="s">
        <v>405</v>
      </c>
      <c r="C101" s="125">
        <v>44682</v>
      </c>
      <c r="D101" s="125">
        <v>45778</v>
      </c>
      <c r="E101" s="239" t="s">
        <v>406</v>
      </c>
      <c r="F101" s="181" t="s">
        <v>17</v>
      </c>
      <c r="G101" s="182">
        <v>13</v>
      </c>
      <c r="H101" s="182">
        <v>13</v>
      </c>
      <c r="I101" s="184" t="s">
        <v>208</v>
      </c>
      <c r="K101" s="100">
        <v>13</v>
      </c>
      <c r="L101" s="100"/>
      <c r="M101" s="100"/>
      <c r="N101" s="100"/>
      <c r="O101" s="101"/>
      <c r="U101" s="55"/>
      <c r="V101" s="55"/>
      <c r="W101" s="55"/>
      <c r="X101" s="55"/>
      <c r="Y101" s="55"/>
      <c r="Z101" s="56"/>
      <c r="AA101" s="98">
        <f t="shared" si="1"/>
        <v>13</v>
      </c>
      <c r="AB101" s="223" t="s">
        <v>407</v>
      </c>
      <c r="AC101" s="220" t="s">
        <v>164</v>
      </c>
    </row>
    <row r="102" spans="1:29" ht="202.9" customHeight="1" x14ac:dyDescent="0.25">
      <c r="A102" s="71" t="s">
        <v>408</v>
      </c>
      <c r="B102" s="73" t="s">
        <v>168</v>
      </c>
      <c r="C102" s="93">
        <v>44566</v>
      </c>
      <c r="D102" s="92">
        <v>45352</v>
      </c>
      <c r="E102" s="68" t="s">
        <v>409</v>
      </c>
      <c r="F102" s="58" t="s">
        <v>31</v>
      </c>
      <c r="G102" s="3">
        <v>27</v>
      </c>
      <c r="H102" s="3">
        <v>26</v>
      </c>
      <c r="I102" s="11" t="s">
        <v>208</v>
      </c>
      <c r="K102" s="100">
        <v>15</v>
      </c>
      <c r="L102" s="100">
        <v>11</v>
      </c>
      <c r="M102" s="100"/>
      <c r="N102" s="100"/>
      <c r="O102" s="101"/>
      <c r="U102" s="55"/>
      <c r="V102" s="55"/>
      <c r="W102" s="55"/>
      <c r="X102" s="55"/>
      <c r="Y102" s="55"/>
      <c r="Z102" s="56"/>
      <c r="AA102" s="98">
        <f t="shared" si="1"/>
        <v>26</v>
      </c>
      <c r="AB102" s="238" t="s">
        <v>410</v>
      </c>
      <c r="AC102" s="11" t="s">
        <v>164</v>
      </c>
    </row>
    <row r="103" spans="1:29" x14ac:dyDescent="0.25">
      <c r="C103" s="92"/>
      <c r="D103" s="92"/>
      <c r="E103" s="240"/>
      <c r="K103" s="100"/>
      <c r="L103" s="100"/>
      <c r="M103" s="100"/>
      <c r="N103" s="100"/>
      <c r="O103" s="101"/>
      <c r="U103" s="55"/>
      <c r="V103" s="55"/>
      <c r="W103" s="55"/>
      <c r="X103" s="55"/>
      <c r="Y103" s="55"/>
      <c r="Z103" s="56"/>
      <c r="AA103" s="98"/>
      <c r="AB103" s="170"/>
      <c r="AC103" s="11"/>
    </row>
    <row r="104" spans="1:29" x14ac:dyDescent="0.25">
      <c r="A104" s="20" t="s">
        <v>8</v>
      </c>
      <c r="C104" s="20"/>
      <c r="D104" s="20"/>
      <c r="G104" s="80">
        <f>SUM(G3:G102)</f>
        <v>1010</v>
      </c>
      <c r="H104" s="80">
        <f>SUM(H3:H102)</f>
        <v>763</v>
      </c>
      <c r="J104" s="9">
        <f t="shared" ref="J104:Z104" si="2">SUM(J3:J102)</f>
        <v>28</v>
      </c>
      <c r="K104" s="99">
        <f t="shared" si="2"/>
        <v>423</v>
      </c>
      <c r="L104" s="99">
        <f t="shared" si="2"/>
        <v>225</v>
      </c>
      <c r="M104" s="99">
        <f t="shared" si="2"/>
        <v>102</v>
      </c>
      <c r="N104" s="99">
        <f t="shared" si="2"/>
        <v>0</v>
      </c>
      <c r="O104" s="102">
        <f t="shared" si="2"/>
        <v>13</v>
      </c>
      <c r="P104" s="17">
        <f t="shared" si="2"/>
        <v>0</v>
      </c>
      <c r="Q104" s="17">
        <f t="shared" si="2"/>
        <v>0</v>
      </c>
      <c r="R104" s="17">
        <f t="shared" si="2"/>
        <v>0</v>
      </c>
      <c r="S104" s="17">
        <f t="shared" si="2"/>
        <v>0</v>
      </c>
      <c r="T104" s="18">
        <f t="shared" si="2"/>
        <v>0</v>
      </c>
      <c r="U104" s="15">
        <f t="shared" si="2"/>
        <v>0</v>
      </c>
      <c r="V104" s="15">
        <f t="shared" si="2"/>
        <v>0</v>
      </c>
      <c r="W104" s="15">
        <f t="shared" si="2"/>
        <v>0</v>
      </c>
      <c r="X104" s="15">
        <f t="shared" si="2"/>
        <v>0</v>
      </c>
      <c r="Y104" s="15">
        <f t="shared" si="2"/>
        <v>0</v>
      </c>
      <c r="Z104" s="19">
        <f t="shared" si="2"/>
        <v>0</v>
      </c>
      <c r="AA104" s="98">
        <f>SUM(K104:Z104)</f>
        <v>763</v>
      </c>
    </row>
  </sheetData>
  <mergeCells count="3">
    <mergeCell ref="K1:O1"/>
    <mergeCell ref="P1:T1"/>
    <mergeCell ref="U1:Z1"/>
  </mergeCells>
  <conditionalFormatting sqref="C4 C59 C66 C71 C74 C90">
    <cfRule type="timePeriod" dxfId="7" priority="15" timePeriod="thisMonth">
      <formula>AND(MONTH(C4)=MONTH(TODAY()),YEAR(C4)=YEAR(TODAY()))</formula>
    </cfRule>
  </conditionalFormatting>
  <conditionalFormatting sqref="C24">
    <cfRule type="timePeriod" dxfId="6" priority="8" timePeriod="thisMonth">
      <formula>AND(MONTH(C24)=MONTH(TODAY()),YEAR(C24)=YEAR(TODAY()))</formula>
    </cfRule>
  </conditionalFormatting>
  <conditionalFormatting sqref="C25">
    <cfRule type="timePeriod" dxfId="5" priority="7" timePeriod="thisMonth">
      <formula>AND(MONTH(C25)=MONTH(TODAY()),YEAR(C25)=YEAR(TODAY()))</formula>
    </cfRule>
  </conditionalFormatting>
  <conditionalFormatting sqref="C84">
    <cfRule type="timePeriod" dxfId="4" priority="5" timePeriod="thisMonth">
      <formula>AND(MONTH(C84)=MONTH(TODAY()),YEAR(C84)=YEAR(TODAY()))</formula>
    </cfRule>
  </conditionalFormatting>
  <conditionalFormatting sqref="A101:A1048576 A1:A99">
    <cfRule type="duplicateValues" dxfId="3" priority="4"/>
  </conditionalFormatting>
  <conditionalFormatting sqref="E101:E1048576 E1:E99">
    <cfRule type="duplicateValues" dxfId="2" priority="3"/>
  </conditionalFormatting>
  <conditionalFormatting sqref="E100">
    <cfRule type="duplicateValues" dxfId="1" priority="2"/>
  </conditionalFormatting>
  <conditionalFormatting sqref="A100">
    <cfRule type="duplicateValues" dxfId="0" priority="1"/>
  </conditionalFormatting>
  <dataValidations disablePrompts="1" count="1">
    <dataValidation type="list" allowBlank="1" showErrorMessage="1" sqref="G11:G13 G92:G94 G89:G90 G69:G72 G55:G61 G53 G50 G46 G44 G41:G42 G29:G36 G24:G26 G17:G19 G8:G9 G64:G67 G79:G86 G3:G6 G74:G77" xr:uid="{021260BB-B5E0-43ED-9794-3A963A3CBADD}">
      <formula1>New_Wards</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3D737-9007-42FD-8D96-816B5C40D623}">
  <dimension ref="A1:AC93"/>
  <sheetViews>
    <sheetView topLeftCell="A86" workbookViewId="0">
      <selection activeCell="H93" sqref="H93"/>
    </sheetView>
  </sheetViews>
  <sheetFormatPr defaultRowHeight="15" x14ac:dyDescent="0.25"/>
  <cols>
    <col min="1" max="1" width="10.85546875" style="58" customWidth="1"/>
    <col min="2" max="2" width="9.140625" style="3"/>
    <col min="3" max="3" width="13.28515625" style="3" bestFit="1" customWidth="1"/>
    <col min="4" max="4" width="13.28515625" style="3" customWidth="1"/>
    <col min="5" max="5" width="21.28515625" style="58" customWidth="1"/>
    <col min="6" max="6" width="18.28515625" style="58" bestFit="1" customWidth="1"/>
    <col min="7" max="7" width="13.7109375" style="3" bestFit="1" customWidth="1"/>
    <col min="8" max="8" width="12" style="3" bestFit="1" customWidth="1"/>
    <col min="9" max="9" width="9.28515625" style="11" bestFit="1" customWidth="1"/>
    <col min="10" max="10" width="9.28515625" style="11" customWidth="1"/>
    <col min="11" max="14" width="9.140625" style="25"/>
    <col min="15" max="15" width="9.140625" style="26"/>
    <col min="16" max="19" width="9.140625" style="179"/>
    <col min="20" max="20" width="9.140625" style="180"/>
    <col min="21" max="25" width="9.140625" style="27"/>
    <col min="26" max="26" width="9.140625" style="28"/>
    <col min="27" max="27" width="9.140625" style="33"/>
    <col min="28" max="28" width="40.140625" style="171" customWidth="1"/>
    <col min="29" max="29" width="48.85546875" style="6" bestFit="1" customWidth="1"/>
  </cols>
  <sheetData>
    <row r="1" spans="1:29" x14ac:dyDescent="0.25">
      <c r="K1" s="295" t="s">
        <v>136</v>
      </c>
      <c r="L1" s="296"/>
      <c r="M1" s="296"/>
      <c r="N1" s="296"/>
      <c r="O1" s="297"/>
      <c r="P1" s="298" t="s">
        <v>137</v>
      </c>
      <c r="Q1" s="298"/>
      <c r="R1" s="298"/>
      <c r="S1" s="298"/>
      <c r="T1" s="299"/>
      <c r="U1" s="300" t="s">
        <v>138</v>
      </c>
      <c r="V1" s="300"/>
      <c r="W1" s="300"/>
      <c r="X1" s="300"/>
      <c r="Y1" s="300"/>
      <c r="Z1" s="301"/>
    </row>
    <row r="2" spans="1:29" s="3" customFormat="1" x14ac:dyDescent="0.25">
      <c r="A2" s="81" t="s">
        <v>0</v>
      </c>
      <c r="B2" s="35" t="s">
        <v>139</v>
      </c>
      <c r="C2" s="81" t="s">
        <v>140</v>
      </c>
      <c r="D2" s="81" t="s">
        <v>411</v>
      </c>
      <c r="E2" s="35" t="s">
        <v>2</v>
      </c>
      <c r="F2" s="35" t="s">
        <v>3</v>
      </c>
      <c r="G2" s="35" t="s">
        <v>142</v>
      </c>
      <c r="H2" s="35" t="s">
        <v>4</v>
      </c>
      <c r="I2" s="36" t="s">
        <v>5</v>
      </c>
      <c r="J2" s="36" t="s">
        <v>7</v>
      </c>
      <c r="K2" s="37" t="s">
        <v>143</v>
      </c>
      <c r="L2" s="37" t="s">
        <v>144</v>
      </c>
      <c r="M2" s="37" t="s">
        <v>145</v>
      </c>
      <c r="N2" s="37" t="s">
        <v>146</v>
      </c>
      <c r="O2" s="38" t="s">
        <v>147</v>
      </c>
      <c r="P2" s="230" t="s">
        <v>148</v>
      </c>
      <c r="Q2" s="230" t="s">
        <v>149</v>
      </c>
      <c r="R2" s="230" t="s">
        <v>150</v>
      </c>
      <c r="S2" s="230" t="s">
        <v>151</v>
      </c>
      <c r="T2" s="231" t="s">
        <v>152</v>
      </c>
      <c r="U2" s="39" t="s">
        <v>153</v>
      </c>
      <c r="V2" s="39" t="s">
        <v>154</v>
      </c>
      <c r="W2" s="39" t="s">
        <v>155</v>
      </c>
      <c r="X2" s="39" t="s">
        <v>156</v>
      </c>
      <c r="Y2" s="39" t="s">
        <v>157</v>
      </c>
      <c r="Z2" s="40" t="s">
        <v>158</v>
      </c>
      <c r="AA2" s="48" t="s">
        <v>8</v>
      </c>
      <c r="AB2" s="42" t="s">
        <v>9</v>
      </c>
      <c r="AC2" s="36" t="s">
        <v>159</v>
      </c>
    </row>
    <row r="3" spans="1:29" s="3" customFormat="1" ht="60" x14ac:dyDescent="0.25">
      <c r="A3" s="70" t="s">
        <v>412</v>
      </c>
      <c r="B3" s="68" t="s">
        <v>413</v>
      </c>
      <c r="C3" s="92">
        <v>44293</v>
      </c>
      <c r="D3" s="92">
        <v>45389</v>
      </c>
      <c r="E3" s="70" t="s">
        <v>414</v>
      </c>
      <c r="F3" s="68" t="s">
        <v>17</v>
      </c>
      <c r="G3" s="67">
        <v>2</v>
      </c>
      <c r="H3" s="69">
        <v>2</v>
      </c>
      <c r="I3" s="78"/>
      <c r="J3" s="9"/>
      <c r="K3" s="100">
        <v>2</v>
      </c>
      <c r="L3" s="100"/>
      <c r="M3" s="100"/>
      <c r="N3" s="100"/>
      <c r="O3" s="101"/>
      <c r="P3" s="179"/>
      <c r="Q3" s="179"/>
      <c r="R3" s="179"/>
      <c r="S3" s="179"/>
      <c r="T3" s="180"/>
      <c r="U3" s="55"/>
      <c r="V3" s="55"/>
      <c r="W3" s="55"/>
      <c r="X3" s="55"/>
      <c r="Y3" s="55"/>
      <c r="Z3" s="55"/>
      <c r="AA3" s="13">
        <f>SUM(K3:Z3)</f>
        <v>2</v>
      </c>
      <c r="AB3" s="221" t="s">
        <v>415</v>
      </c>
      <c r="AC3" s="11" t="s">
        <v>164</v>
      </c>
    </row>
    <row r="4" spans="1:29" s="3" customFormat="1" ht="60" x14ac:dyDescent="0.25">
      <c r="A4" s="70" t="s">
        <v>416</v>
      </c>
      <c r="B4" s="68" t="s">
        <v>161</v>
      </c>
      <c r="C4" s="92">
        <v>44337</v>
      </c>
      <c r="D4" s="92">
        <v>45433</v>
      </c>
      <c r="E4" s="70" t="s">
        <v>417</v>
      </c>
      <c r="F4" s="68" t="s">
        <v>13</v>
      </c>
      <c r="G4" s="67">
        <v>6</v>
      </c>
      <c r="H4" s="69">
        <v>5</v>
      </c>
      <c r="I4" s="78" t="s">
        <v>44</v>
      </c>
      <c r="J4" s="9"/>
      <c r="K4" s="100">
        <v>5</v>
      </c>
      <c r="L4" s="100"/>
      <c r="M4" s="100"/>
      <c r="N4" s="100"/>
      <c r="O4" s="101"/>
      <c r="P4" s="179"/>
      <c r="Q4" s="179"/>
      <c r="R4" s="179"/>
      <c r="S4" s="179"/>
      <c r="T4" s="180"/>
      <c r="U4" s="55"/>
      <c r="V4" s="55"/>
      <c r="W4" s="55"/>
      <c r="X4" s="55"/>
      <c r="Y4" s="55"/>
      <c r="Z4" s="55"/>
      <c r="AA4" s="13">
        <f t="shared" ref="AA4:AA50" si="0">SUM(K4:Z4)</f>
        <v>5</v>
      </c>
      <c r="AB4" s="221" t="s">
        <v>415</v>
      </c>
      <c r="AC4" s="11" t="s">
        <v>164</v>
      </c>
    </row>
    <row r="5" spans="1:29" s="3" customFormat="1" ht="60" x14ac:dyDescent="0.25">
      <c r="A5" s="71" t="s">
        <v>418</v>
      </c>
      <c r="B5" s="73" t="s">
        <v>168</v>
      </c>
      <c r="C5" s="93">
        <v>44340</v>
      </c>
      <c r="D5" s="92">
        <v>45436</v>
      </c>
      <c r="E5" s="68" t="s">
        <v>419</v>
      </c>
      <c r="F5" s="73" t="s">
        <v>31</v>
      </c>
      <c r="G5" s="72">
        <v>2</v>
      </c>
      <c r="H5" s="74">
        <v>1</v>
      </c>
      <c r="I5" s="79"/>
      <c r="J5" s="9"/>
      <c r="K5" s="100">
        <v>1</v>
      </c>
      <c r="L5" s="100"/>
      <c r="M5" s="100"/>
      <c r="N5" s="100"/>
      <c r="O5" s="101"/>
      <c r="P5" s="179"/>
      <c r="Q5" s="179"/>
      <c r="R5" s="179"/>
      <c r="S5" s="179"/>
      <c r="T5" s="180"/>
      <c r="U5" s="55"/>
      <c r="V5" s="55"/>
      <c r="W5" s="55"/>
      <c r="X5" s="55"/>
      <c r="Y5" s="55"/>
      <c r="Z5" s="55"/>
      <c r="AA5" s="13">
        <f t="shared" si="0"/>
        <v>1</v>
      </c>
      <c r="AB5" s="221" t="s">
        <v>415</v>
      </c>
      <c r="AC5" s="11" t="s">
        <v>164</v>
      </c>
    </row>
    <row r="6" spans="1:29" s="3" customFormat="1" ht="60" x14ac:dyDescent="0.25">
      <c r="A6" s="70" t="s">
        <v>420</v>
      </c>
      <c r="B6" s="68" t="s">
        <v>168</v>
      </c>
      <c r="C6" s="92">
        <v>44376</v>
      </c>
      <c r="D6" s="92">
        <v>45472</v>
      </c>
      <c r="E6" s="70" t="s">
        <v>421</v>
      </c>
      <c r="F6" s="68" t="s">
        <v>129</v>
      </c>
      <c r="G6" s="67">
        <v>2</v>
      </c>
      <c r="H6" s="69">
        <v>1</v>
      </c>
      <c r="I6" s="78"/>
      <c r="J6" s="9"/>
      <c r="K6" s="100">
        <v>1</v>
      </c>
      <c r="L6" s="100"/>
      <c r="M6" s="100"/>
      <c r="N6" s="100"/>
      <c r="O6" s="101"/>
      <c r="P6" s="179"/>
      <c r="Q6" s="179"/>
      <c r="R6" s="179"/>
      <c r="S6" s="179"/>
      <c r="T6" s="180"/>
      <c r="U6" s="55"/>
      <c r="V6" s="55"/>
      <c r="W6" s="55"/>
      <c r="X6" s="55"/>
      <c r="Y6" s="55"/>
      <c r="Z6" s="55"/>
      <c r="AA6" s="13">
        <f t="shared" si="0"/>
        <v>1</v>
      </c>
      <c r="AB6" s="221" t="s">
        <v>415</v>
      </c>
      <c r="AC6" s="11" t="s">
        <v>164</v>
      </c>
    </row>
    <row r="7" spans="1:29" s="3" customFormat="1" ht="60" x14ac:dyDescent="0.25">
      <c r="A7" s="70" t="s">
        <v>422</v>
      </c>
      <c r="B7" s="68" t="s">
        <v>168</v>
      </c>
      <c r="C7" s="92">
        <v>44411</v>
      </c>
      <c r="D7" s="92">
        <v>45507</v>
      </c>
      <c r="E7" s="70" t="s">
        <v>423</v>
      </c>
      <c r="F7" s="68" t="s">
        <v>27</v>
      </c>
      <c r="G7" s="67">
        <v>1</v>
      </c>
      <c r="H7" s="69">
        <v>1</v>
      </c>
      <c r="I7" s="78"/>
      <c r="J7" s="9"/>
      <c r="K7" s="100">
        <v>1</v>
      </c>
      <c r="L7" s="100"/>
      <c r="M7" s="100"/>
      <c r="N7" s="100"/>
      <c r="O7" s="101"/>
      <c r="P7" s="179"/>
      <c r="Q7" s="179"/>
      <c r="R7" s="179"/>
      <c r="S7" s="179"/>
      <c r="T7" s="180"/>
      <c r="U7" s="55"/>
      <c r="V7" s="55"/>
      <c r="W7" s="55"/>
      <c r="X7" s="55"/>
      <c r="Y7" s="55"/>
      <c r="Z7" s="55"/>
      <c r="AA7" s="13">
        <f t="shared" si="0"/>
        <v>1</v>
      </c>
      <c r="AB7" s="221" t="s">
        <v>415</v>
      </c>
      <c r="AC7" s="11" t="s">
        <v>164</v>
      </c>
    </row>
    <row r="8" spans="1:29" s="3" customFormat="1" ht="60" x14ac:dyDescent="0.25">
      <c r="A8" s="71" t="s">
        <v>424</v>
      </c>
      <c r="B8" s="73" t="s">
        <v>245</v>
      </c>
      <c r="C8" s="93">
        <v>44419</v>
      </c>
      <c r="D8" s="92">
        <v>45515</v>
      </c>
      <c r="E8" s="68" t="s">
        <v>425</v>
      </c>
      <c r="F8" s="73" t="s">
        <v>23</v>
      </c>
      <c r="G8" s="72">
        <v>2</v>
      </c>
      <c r="H8" s="74">
        <v>2</v>
      </c>
      <c r="I8" s="79"/>
      <c r="J8" s="9"/>
      <c r="K8" s="100">
        <v>2</v>
      </c>
      <c r="L8" s="100"/>
      <c r="M8" s="100"/>
      <c r="N8" s="100"/>
      <c r="O8" s="101"/>
      <c r="P8" s="179"/>
      <c r="Q8" s="179"/>
      <c r="R8" s="179"/>
      <c r="S8" s="179"/>
      <c r="T8" s="180"/>
      <c r="U8" s="55"/>
      <c r="V8" s="55"/>
      <c r="W8" s="55"/>
      <c r="X8" s="55"/>
      <c r="Y8" s="55"/>
      <c r="Z8" s="55"/>
      <c r="AA8" s="13">
        <f t="shared" si="0"/>
        <v>2</v>
      </c>
      <c r="AB8" s="221" t="s">
        <v>415</v>
      </c>
      <c r="AC8" s="11" t="s">
        <v>164</v>
      </c>
    </row>
    <row r="9" spans="1:29" s="3" customFormat="1" ht="60" x14ac:dyDescent="0.25">
      <c r="A9" s="71" t="s">
        <v>426</v>
      </c>
      <c r="B9" s="73" t="s">
        <v>168</v>
      </c>
      <c r="C9" s="93">
        <v>44420</v>
      </c>
      <c r="D9" s="92">
        <v>45509</v>
      </c>
      <c r="E9" s="68" t="s">
        <v>427</v>
      </c>
      <c r="F9" s="73" t="s">
        <v>13</v>
      </c>
      <c r="G9" s="72">
        <v>1</v>
      </c>
      <c r="H9" s="74">
        <v>1</v>
      </c>
      <c r="I9" s="79"/>
      <c r="J9" s="9"/>
      <c r="K9" s="100">
        <v>1</v>
      </c>
      <c r="L9" s="100"/>
      <c r="M9" s="100"/>
      <c r="N9" s="100"/>
      <c r="O9" s="101"/>
      <c r="P9" s="179"/>
      <c r="Q9" s="179"/>
      <c r="R9" s="179"/>
      <c r="S9" s="179"/>
      <c r="T9" s="180"/>
      <c r="U9" s="55"/>
      <c r="V9" s="55"/>
      <c r="W9" s="55"/>
      <c r="X9" s="55"/>
      <c r="Y9" s="55"/>
      <c r="Z9" s="55"/>
      <c r="AA9" s="13">
        <f t="shared" si="0"/>
        <v>1</v>
      </c>
      <c r="AB9" s="221" t="s">
        <v>415</v>
      </c>
      <c r="AC9" s="11" t="s">
        <v>164</v>
      </c>
    </row>
    <row r="10" spans="1:29" s="3" customFormat="1" ht="60" x14ac:dyDescent="0.25">
      <c r="A10" s="71" t="s">
        <v>428</v>
      </c>
      <c r="B10" s="73" t="s">
        <v>168</v>
      </c>
      <c r="C10" s="93">
        <v>44431</v>
      </c>
      <c r="D10" s="92">
        <v>45527</v>
      </c>
      <c r="E10" s="68" t="s">
        <v>429</v>
      </c>
      <c r="F10" s="73" t="s">
        <v>31</v>
      </c>
      <c r="G10" s="72">
        <v>5</v>
      </c>
      <c r="H10" s="74">
        <v>4</v>
      </c>
      <c r="I10" s="79"/>
      <c r="J10" s="9"/>
      <c r="K10" s="100">
        <v>4</v>
      </c>
      <c r="L10" s="100"/>
      <c r="M10" s="100"/>
      <c r="N10" s="100"/>
      <c r="O10" s="101"/>
      <c r="P10" s="179"/>
      <c r="Q10" s="179"/>
      <c r="R10" s="179"/>
      <c r="S10" s="179"/>
      <c r="T10" s="180"/>
      <c r="U10" s="55"/>
      <c r="V10" s="55"/>
      <c r="W10" s="55"/>
      <c r="X10" s="55"/>
      <c r="Y10" s="55"/>
      <c r="Z10" s="55"/>
      <c r="AA10" s="13">
        <f t="shared" si="0"/>
        <v>4</v>
      </c>
      <c r="AB10" s="221" t="s">
        <v>415</v>
      </c>
      <c r="AC10" s="11" t="s">
        <v>164</v>
      </c>
    </row>
    <row r="11" spans="1:29" s="3" customFormat="1" ht="60" x14ac:dyDescent="0.25">
      <c r="A11" s="71" t="s">
        <v>430</v>
      </c>
      <c r="B11" s="73" t="s">
        <v>413</v>
      </c>
      <c r="C11" s="93">
        <v>44433</v>
      </c>
      <c r="D11" s="92">
        <v>45529</v>
      </c>
      <c r="E11" s="68" t="s">
        <v>431</v>
      </c>
      <c r="F11" s="73" t="s">
        <v>17</v>
      </c>
      <c r="G11" s="72">
        <v>2</v>
      </c>
      <c r="H11" s="74">
        <v>2</v>
      </c>
      <c r="I11" s="79"/>
      <c r="J11" s="9"/>
      <c r="K11" s="100">
        <v>2</v>
      </c>
      <c r="L11" s="100"/>
      <c r="M11" s="100"/>
      <c r="N11" s="100"/>
      <c r="O11" s="101"/>
      <c r="P11" s="179"/>
      <c r="Q11" s="179"/>
      <c r="R11" s="179"/>
      <c r="S11" s="179"/>
      <c r="T11" s="180"/>
      <c r="U11" s="55"/>
      <c r="V11" s="55"/>
      <c r="W11" s="55"/>
      <c r="X11" s="55"/>
      <c r="Y11" s="55"/>
      <c r="Z11" s="55"/>
      <c r="AA11" s="13">
        <f t="shared" si="0"/>
        <v>2</v>
      </c>
      <c r="AB11" s="221" t="s">
        <v>415</v>
      </c>
      <c r="AC11" s="11" t="s">
        <v>164</v>
      </c>
    </row>
    <row r="12" spans="1:29" s="3" customFormat="1" ht="60" x14ac:dyDescent="0.25">
      <c r="A12" s="71" t="s">
        <v>432</v>
      </c>
      <c r="B12" s="73" t="s">
        <v>224</v>
      </c>
      <c r="C12" s="93">
        <v>44446</v>
      </c>
      <c r="D12" s="92">
        <v>45542</v>
      </c>
      <c r="E12" s="68" t="s">
        <v>433</v>
      </c>
      <c r="F12" s="73" t="s">
        <v>31</v>
      </c>
      <c r="G12" s="72">
        <v>5</v>
      </c>
      <c r="H12" s="74">
        <v>4</v>
      </c>
      <c r="I12" s="79"/>
      <c r="J12" s="9"/>
      <c r="K12" s="100">
        <v>4</v>
      </c>
      <c r="L12" s="100"/>
      <c r="M12" s="100"/>
      <c r="N12" s="100"/>
      <c r="O12" s="101"/>
      <c r="P12" s="179"/>
      <c r="Q12" s="179"/>
      <c r="R12" s="179"/>
      <c r="S12" s="179"/>
      <c r="T12" s="180"/>
      <c r="U12" s="55"/>
      <c r="V12" s="55"/>
      <c r="W12" s="55"/>
      <c r="X12" s="55"/>
      <c r="Y12" s="55"/>
      <c r="Z12" s="55"/>
      <c r="AA12" s="13">
        <f t="shared" si="0"/>
        <v>4</v>
      </c>
      <c r="AB12" s="221" t="s">
        <v>415</v>
      </c>
      <c r="AC12" s="11" t="s">
        <v>164</v>
      </c>
    </row>
    <row r="13" spans="1:29" s="3" customFormat="1" ht="60" x14ac:dyDescent="0.25">
      <c r="A13" s="70" t="s">
        <v>434</v>
      </c>
      <c r="B13" s="68" t="s">
        <v>168</v>
      </c>
      <c r="C13" s="92">
        <v>44449</v>
      </c>
      <c r="D13" s="92">
        <v>45545</v>
      </c>
      <c r="E13" s="70" t="s">
        <v>435</v>
      </c>
      <c r="F13" s="68" t="s">
        <v>129</v>
      </c>
      <c r="G13" s="67">
        <v>1</v>
      </c>
      <c r="H13" s="69">
        <v>1</v>
      </c>
      <c r="I13" s="78"/>
      <c r="J13" s="9"/>
      <c r="K13" s="100">
        <v>1</v>
      </c>
      <c r="L13" s="100"/>
      <c r="M13" s="100"/>
      <c r="N13" s="100"/>
      <c r="O13" s="101"/>
      <c r="P13" s="179"/>
      <c r="Q13" s="179"/>
      <c r="R13" s="179"/>
      <c r="S13" s="179"/>
      <c r="T13" s="180"/>
      <c r="U13" s="55"/>
      <c r="V13" s="55"/>
      <c r="W13" s="55"/>
      <c r="X13" s="55"/>
      <c r="Y13" s="55"/>
      <c r="Z13" s="55"/>
      <c r="AA13" s="13">
        <f t="shared" si="0"/>
        <v>1</v>
      </c>
      <c r="AB13" s="221" t="s">
        <v>415</v>
      </c>
      <c r="AC13" s="11" t="s">
        <v>164</v>
      </c>
    </row>
    <row r="14" spans="1:29" s="3" customFormat="1" ht="315" x14ac:dyDescent="0.25">
      <c r="A14" s="70" t="s">
        <v>436</v>
      </c>
      <c r="B14" s="68" t="s">
        <v>437</v>
      </c>
      <c r="C14" s="92">
        <v>44474</v>
      </c>
      <c r="D14" s="92">
        <v>45594</v>
      </c>
      <c r="E14" s="70" t="s">
        <v>438</v>
      </c>
      <c r="F14" s="68" t="s">
        <v>17</v>
      </c>
      <c r="G14" s="67">
        <v>6</v>
      </c>
      <c r="H14" s="69">
        <v>6</v>
      </c>
      <c r="I14" s="78"/>
      <c r="J14" s="9"/>
      <c r="K14" s="100">
        <v>6</v>
      </c>
      <c r="L14" s="100"/>
      <c r="M14" s="100"/>
      <c r="N14" s="100"/>
      <c r="O14" s="101"/>
      <c r="P14" s="179"/>
      <c r="Q14" s="179"/>
      <c r="R14" s="179"/>
      <c r="S14" s="179"/>
      <c r="T14" s="180"/>
      <c r="U14" s="55"/>
      <c r="V14" s="55"/>
      <c r="W14" s="55"/>
      <c r="X14" s="55"/>
      <c r="Y14" s="55"/>
      <c r="Z14" s="55"/>
      <c r="AA14" s="13">
        <f t="shared" si="0"/>
        <v>6</v>
      </c>
      <c r="AB14" s="221" t="s">
        <v>439</v>
      </c>
      <c r="AC14" s="11" t="s">
        <v>164</v>
      </c>
    </row>
    <row r="15" spans="1:29" s="3" customFormat="1" ht="60" x14ac:dyDescent="0.25">
      <c r="A15" s="70" t="s">
        <v>440</v>
      </c>
      <c r="B15" s="68" t="s">
        <v>168</v>
      </c>
      <c r="C15" s="92">
        <v>44483</v>
      </c>
      <c r="D15" s="92">
        <v>45579</v>
      </c>
      <c r="E15" s="70" t="s">
        <v>441</v>
      </c>
      <c r="F15" s="68" t="s">
        <v>41</v>
      </c>
      <c r="G15" s="67">
        <v>2</v>
      </c>
      <c r="H15" s="69">
        <v>2</v>
      </c>
      <c r="I15" s="78"/>
      <c r="J15" s="9"/>
      <c r="K15" s="100">
        <v>2</v>
      </c>
      <c r="L15" s="100"/>
      <c r="M15" s="100"/>
      <c r="N15" s="100"/>
      <c r="O15" s="101"/>
      <c r="P15" s="179"/>
      <c r="Q15" s="179"/>
      <c r="R15" s="179"/>
      <c r="S15" s="179"/>
      <c r="T15" s="180"/>
      <c r="U15" s="55"/>
      <c r="V15" s="55"/>
      <c r="W15" s="55"/>
      <c r="X15" s="55"/>
      <c r="Y15" s="55"/>
      <c r="Z15" s="55"/>
      <c r="AA15" s="13">
        <f t="shared" si="0"/>
        <v>2</v>
      </c>
      <c r="AB15" s="221" t="s">
        <v>415</v>
      </c>
      <c r="AC15" s="11" t="s">
        <v>164</v>
      </c>
    </row>
    <row r="16" spans="1:29" s="3" customFormat="1" ht="60" x14ac:dyDescent="0.25">
      <c r="A16" s="70" t="s">
        <v>442</v>
      </c>
      <c r="B16" s="68" t="s">
        <v>168</v>
      </c>
      <c r="C16" s="92">
        <v>44483</v>
      </c>
      <c r="D16" s="92">
        <v>45579</v>
      </c>
      <c r="E16" s="70" t="s">
        <v>443</v>
      </c>
      <c r="F16" s="68" t="s">
        <v>41</v>
      </c>
      <c r="G16" s="67">
        <v>2</v>
      </c>
      <c r="H16" s="69">
        <v>2</v>
      </c>
      <c r="I16" s="78"/>
      <c r="J16" s="9"/>
      <c r="K16" s="100">
        <v>2</v>
      </c>
      <c r="L16" s="100"/>
      <c r="M16" s="100"/>
      <c r="N16" s="100"/>
      <c r="O16" s="101"/>
      <c r="P16" s="179"/>
      <c r="Q16" s="179"/>
      <c r="R16" s="179"/>
      <c r="S16" s="179"/>
      <c r="T16" s="180"/>
      <c r="U16" s="55"/>
      <c r="V16" s="55"/>
      <c r="W16" s="55"/>
      <c r="X16" s="55"/>
      <c r="Y16" s="55"/>
      <c r="Z16" s="55"/>
      <c r="AA16" s="13">
        <f t="shared" si="0"/>
        <v>2</v>
      </c>
      <c r="AB16" s="221" t="s">
        <v>415</v>
      </c>
      <c r="AC16" s="11" t="s">
        <v>164</v>
      </c>
    </row>
    <row r="17" spans="1:29" s="3" customFormat="1" ht="60" x14ac:dyDescent="0.25">
      <c r="A17" s="70" t="s">
        <v>444</v>
      </c>
      <c r="B17" s="68" t="s">
        <v>168</v>
      </c>
      <c r="C17" s="92">
        <v>44494</v>
      </c>
      <c r="D17" s="92">
        <v>45590</v>
      </c>
      <c r="E17" s="70" t="s">
        <v>445</v>
      </c>
      <c r="F17" s="68" t="s">
        <v>31</v>
      </c>
      <c r="G17" s="67">
        <v>2</v>
      </c>
      <c r="H17" s="69">
        <v>1</v>
      </c>
      <c r="I17" s="78"/>
      <c r="J17" s="9"/>
      <c r="K17" s="100">
        <v>1</v>
      </c>
      <c r="L17" s="100"/>
      <c r="M17" s="100"/>
      <c r="N17" s="100"/>
      <c r="O17" s="101"/>
      <c r="P17" s="179"/>
      <c r="Q17" s="179"/>
      <c r="R17" s="179"/>
      <c r="S17" s="179"/>
      <c r="T17" s="180"/>
      <c r="U17" s="55"/>
      <c r="V17" s="55"/>
      <c r="W17" s="55"/>
      <c r="X17" s="55"/>
      <c r="Y17" s="55"/>
      <c r="Z17" s="55"/>
      <c r="AA17" s="13">
        <f t="shared" si="0"/>
        <v>1</v>
      </c>
      <c r="AB17" s="221" t="s">
        <v>415</v>
      </c>
      <c r="AC17" s="11" t="s">
        <v>164</v>
      </c>
    </row>
    <row r="18" spans="1:29" s="3" customFormat="1" ht="60" x14ac:dyDescent="0.25">
      <c r="A18" s="70" t="s">
        <v>446</v>
      </c>
      <c r="B18" s="68" t="s">
        <v>168</v>
      </c>
      <c r="C18" s="92">
        <v>44607</v>
      </c>
      <c r="D18" s="92">
        <v>45703</v>
      </c>
      <c r="E18" s="70" t="s">
        <v>447</v>
      </c>
      <c r="F18" s="68" t="s">
        <v>34</v>
      </c>
      <c r="G18" s="67">
        <v>2</v>
      </c>
      <c r="H18" s="69">
        <v>2</v>
      </c>
      <c r="I18" s="78"/>
      <c r="J18" s="9"/>
      <c r="K18" s="100">
        <v>2</v>
      </c>
      <c r="L18" s="100"/>
      <c r="M18" s="100"/>
      <c r="N18" s="100"/>
      <c r="O18" s="101"/>
      <c r="P18" s="179"/>
      <c r="Q18" s="179"/>
      <c r="R18" s="179"/>
      <c r="S18" s="179"/>
      <c r="T18" s="180"/>
      <c r="U18" s="55"/>
      <c r="V18" s="55"/>
      <c r="W18" s="55"/>
      <c r="X18" s="55"/>
      <c r="Y18" s="55"/>
      <c r="Z18" s="55"/>
      <c r="AA18" s="13">
        <f t="shared" si="0"/>
        <v>2</v>
      </c>
      <c r="AB18" s="221" t="s">
        <v>415</v>
      </c>
      <c r="AC18" s="11" t="s">
        <v>164</v>
      </c>
    </row>
    <row r="19" spans="1:29" s="3" customFormat="1" ht="60" x14ac:dyDescent="0.25">
      <c r="A19" s="70" t="s">
        <v>448</v>
      </c>
      <c r="B19" s="68" t="s">
        <v>168</v>
      </c>
      <c r="C19" s="92">
        <v>44622</v>
      </c>
      <c r="D19" s="92">
        <v>45718</v>
      </c>
      <c r="E19" s="70" t="s">
        <v>449</v>
      </c>
      <c r="F19" s="68" t="s">
        <v>129</v>
      </c>
      <c r="G19" s="67">
        <v>1</v>
      </c>
      <c r="H19" s="69">
        <v>1</v>
      </c>
      <c r="I19" s="78"/>
      <c r="J19" s="9"/>
      <c r="K19" s="100">
        <v>1</v>
      </c>
      <c r="L19" s="100"/>
      <c r="M19" s="100"/>
      <c r="N19" s="100"/>
      <c r="O19" s="101"/>
      <c r="P19" s="179"/>
      <c r="Q19" s="179"/>
      <c r="R19" s="179"/>
      <c r="S19" s="179"/>
      <c r="T19" s="180"/>
      <c r="U19" s="55"/>
      <c r="V19" s="55"/>
      <c r="W19" s="55"/>
      <c r="X19" s="55"/>
      <c r="Y19" s="55"/>
      <c r="Z19" s="55"/>
      <c r="AA19" s="13">
        <f t="shared" si="0"/>
        <v>1</v>
      </c>
      <c r="AB19" s="221" t="s">
        <v>415</v>
      </c>
      <c r="AC19" s="11" t="s">
        <v>164</v>
      </c>
    </row>
    <row r="20" spans="1:29" s="3" customFormat="1" ht="60" x14ac:dyDescent="0.25">
      <c r="A20" s="70" t="s">
        <v>450</v>
      </c>
      <c r="B20" s="68" t="s">
        <v>168</v>
      </c>
      <c r="C20" s="92">
        <v>44643</v>
      </c>
      <c r="D20" s="92">
        <v>45739</v>
      </c>
      <c r="E20" s="70" t="s">
        <v>451</v>
      </c>
      <c r="F20" s="68" t="s">
        <v>41</v>
      </c>
      <c r="G20" s="67">
        <v>1</v>
      </c>
      <c r="H20" s="69">
        <v>1</v>
      </c>
      <c r="I20" s="78"/>
      <c r="J20" s="9"/>
      <c r="K20" s="100">
        <v>1</v>
      </c>
      <c r="L20" s="100"/>
      <c r="M20" s="100"/>
      <c r="N20" s="100"/>
      <c r="O20" s="101"/>
      <c r="P20" s="179"/>
      <c r="Q20" s="179"/>
      <c r="R20" s="179"/>
      <c r="S20" s="179"/>
      <c r="T20" s="180"/>
      <c r="U20" s="55"/>
      <c r="V20" s="55"/>
      <c r="W20" s="55"/>
      <c r="X20" s="55"/>
      <c r="Y20" s="55"/>
      <c r="Z20" s="55"/>
      <c r="AA20" s="13">
        <f t="shared" si="0"/>
        <v>1</v>
      </c>
      <c r="AB20" s="221" t="s">
        <v>415</v>
      </c>
      <c r="AC20" s="11" t="s">
        <v>164</v>
      </c>
    </row>
    <row r="21" spans="1:29" s="3" customFormat="1" ht="90" x14ac:dyDescent="0.25">
      <c r="A21" s="117" t="s">
        <v>452</v>
      </c>
      <c r="B21" s="118" t="s">
        <v>168</v>
      </c>
      <c r="C21" s="125">
        <v>44645</v>
      </c>
      <c r="D21" s="125">
        <v>45741</v>
      </c>
      <c r="E21" s="117" t="s">
        <v>453</v>
      </c>
      <c r="F21" s="118" t="s">
        <v>31</v>
      </c>
      <c r="G21" s="119">
        <v>3</v>
      </c>
      <c r="H21" s="120">
        <v>3</v>
      </c>
      <c r="I21" s="121"/>
      <c r="J21" s="9"/>
      <c r="K21" s="100">
        <v>3</v>
      </c>
      <c r="L21" s="100"/>
      <c r="M21" s="100"/>
      <c r="N21" s="100"/>
      <c r="O21" s="101"/>
      <c r="P21" s="179"/>
      <c r="Q21" s="179"/>
      <c r="R21" s="179"/>
      <c r="S21" s="179"/>
      <c r="T21" s="180"/>
      <c r="U21" s="55"/>
      <c r="V21" s="55"/>
      <c r="W21" s="55"/>
      <c r="X21" s="55"/>
      <c r="Y21" s="55"/>
      <c r="Z21" s="55"/>
      <c r="AA21" s="13">
        <f t="shared" si="0"/>
        <v>3</v>
      </c>
      <c r="AB21" s="222" t="s">
        <v>454</v>
      </c>
      <c r="AC21" s="220" t="s">
        <v>164</v>
      </c>
    </row>
    <row r="22" spans="1:29" s="3" customFormat="1" ht="120" x14ac:dyDescent="0.25">
      <c r="A22" s="70" t="s">
        <v>455</v>
      </c>
      <c r="B22" s="68" t="s">
        <v>196</v>
      </c>
      <c r="C22" s="92">
        <v>44511</v>
      </c>
      <c r="D22" s="92">
        <v>45607</v>
      </c>
      <c r="E22" s="175" t="s">
        <v>456</v>
      </c>
      <c r="F22" s="68" t="s">
        <v>27</v>
      </c>
      <c r="G22" s="67">
        <v>6</v>
      </c>
      <c r="H22" s="69">
        <v>6</v>
      </c>
      <c r="I22" s="78" t="s">
        <v>208</v>
      </c>
      <c r="J22" s="9"/>
      <c r="K22" s="100">
        <v>6</v>
      </c>
      <c r="L22" s="100"/>
      <c r="M22" s="100"/>
      <c r="N22" s="100"/>
      <c r="O22" s="101"/>
      <c r="P22" s="179"/>
      <c r="Q22" s="179"/>
      <c r="R22" s="179"/>
      <c r="S22" s="179"/>
      <c r="T22" s="180"/>
      <c r="U22" s="55"/>
      <c r="V22" s="55"/>
      <c r="W22" s="55"/>
      <c r="X22" s="55"/>
      <c r="Y22" s="55"/>
      <c r="Z22" s="55"/>
      <c r="AA22" s="13">
        <f t="shared" si="0"/>
        <v>6</v>
      </c>
      <c r="AB22" s="221" t="s">
        <v>415</v>
      </c>
      <c r="AC22" s="11" t="s">
        <v>164</v>
      </c>
    </row>
    <row r="23" spans="1:29" s="3" customFormat="1" ht="60" x14ac:dyDescent="0.25">
      <c r="A23" s="70" t="s">
        <v>457</v>
      </c>
      <c r="B23" s="68" t="s">
        <v>196</v>
      </c>
      <c r="C23" s="92">
        <v>44739</v>
      </c>
      <c r="D23" s="92">
        <v>45835</v>
      </c>
      <c r="E23" s="175" t="s">
        <v>458</v>
      </c>
      <c r="F23" s="68" t="s">
        <v>41</v>
      </c>
      <c r="G23" s="67">
        <v>4</v>
      </c>
      <c r="H23" s="69">
        <v>3</v>
      </c>
      <c r="I23" s="78" t="s">
        <v>208</v>
      </c>
      <c r="J23" s="9"/>
      <c r="K23" s="100"/>
      <c r="L23" s="100">
        <v>3</v>
      </c>
      <c r="M23" s="100"/>
      <c r="N23" s="100"/>
      <c r="O23" s="101"/>
      <c r="P23" s="179"/>
      <c r="Q23" s="179"/>
      <c r="R23" s="179"/>
      <c r="S23" s="179"/>
      <c r="T23" s="180"/>
      <c r="U23" s="55"/>
      <c r="V23" s="55"/>
      <c r="W23" s="55"/>
      <c r="X23" s="55"/>
      <c r="Y23" s="55"/>
      <c r="Z23" s="55"/>
      <c r="AA23" s="13">
        <f t="shared" si="0"/>
        <v>3</v>
      </c>
      <c r="AB23" s="221" t="s">
        <v>415</v>
      </c>
      <c r="AC23" s="11" t="s">
        <v>164</v>
      </c>
    </row>
    <row r="24" spans="1:29" s="3" customFormat="1" ht="60" x14ac:dyDescent="0.25">
      <c r="A24" s="70" t="s">
        <v>459</v>
      </c>
      <c r="B24" s="68" t="s">
        <v>460</v>
      </c>
      <c r="C24" s="92">
        <v>44762</v>
      </c>
      <c r="D24" s="92">
        <v>45858</v>
      </c>
      <c r="E24" s="70" t="s">
        <v>461</v>
      </c>
      <c r="F24" s="68" t="s">
        <v>17</v>
      </c>
      <c r="G24" s="67">
        <v>5</v>
      </c>
      <c r="H24" s="69">
        <v>5</v>
      </c>
      <c r="I24" s="78" t="s">
        <v>208</v>
      </c>
      <c r="J24" s="9"/>
      <c r="K24" s="100"/>
      <c r="L24" s="100">
        <v>5</v>
      </c>
      <c r="M24" s="100"/>
      <c r="N24" s="100"/>
      <c r="O24" s="101"/>
      <c r="P24" s="179"/>
      <c r="Q24" s="179"/>
      <c r="R24" s="179"/>
      <c r="S24" s="179"/>
      <c r="T24" s="180"/>
      <c r="U24" s="55"/>
      <c r="V24" s="55"/>
      <c r="W24" s="55"/>
      <c r="X24" s="55"/>
      <c r="Y24" s="55"/>
      <c r="Z24" s="55"/>
      <c r="AA24" s="13">
        <f t="shared" si="0"/>
        <v>5</v>
      </c>
      <c r="AB24" s="221" t="s">
        <v>415</v>
      </c>
      <c r="AC24" s="11" t="s">
        <v>164</v>
      </c>
    </row>
    <row r="25" spans="1:29" s="3" customFormat="1" ht="60" x14ac:dyDescent="0.25">
      <c r="A25" s="70" t="s">
        <v>462</v>
      </c>
      <c r="B25" s="68" t="s">
        <v>196</v>
      </c>
      <c r="C25" s="92">
        <v>44697</v>
      </c>
      <c r="D25" s="92">
        <v>45793</v>
      </c>
      <c r="E25" s="70" t="s">
        <v>463</v>
      </c>
      <c r="F25" s="68" t="s">
        <v>27</v>
      </c>
      <c r="G25" s="67">
        <v>4</v>
      </c>
      <c r="H25" s="69">
        <v>4</v>
      </c>
      <c r="I25" s="78" t="s">
        <v>208</v>
      </c>
      <c r="J25" s="9"/>
      <c r="K25" s="100"/>
      <c r="L25" s="100">
        <v>4</v>
      </c>
      <c r="M25" s="100"/>
      <c r="N25" s="100"/>
      <c r="O25" s="101"/>
      <c r="P25" s="179"/>
      <c r="Q25" s="179"/>
      <c r="R25" s="179"/>
      <c r="S25" s="179"/>
      <c r="T25" s="180"/>
      <c r="U25" s="55"/>
      <c r="V25" s="55"/>
      <c r="W25" s="55"/>
      <c r="X25" s="55"/>
      <c r="Y25" s="55"/>
      <c r="Z25" s="55"/>
      <c r="AA25" s="13">
        <f t="shared" si="0"/>
        <v>4</v>
      </c>
      <c r="AB25" s="221" t="s">
        <v>415</v>
      </c>
      <c r="AC25" s="11" t="s">
        <v>164</v>
      </c>
    </row>
    <row r="26" spans="1:29" s="3" customFormat="1" ht="60" x14ac:dyDescent="0.25">
      <c r="A26" s="70" t="s">
        <v>464</v>
      </c>
      <c r="B26" s="68" t="s">
        <v>196</v>
      </c>
      <c r="C26" s="92">
        <v>44719</v>
      </c>
      <c r="D26" s="92">
        <v>45815</v>
      </c>
      <c r="E26" s="70" t="s">
        <v>465</v>
      </c>
      <c r="F26" s="68" t="s">
        <v>27</v>
      </c>
      <c r="G26" s="67">
        <v>2</v>
      </c>
      <c r="H26" s="69">
        <v>2</v>
      </c>
      <c r="I26" s="78" t="s">
        <v>466</v>
      </c>
      <c r="J26" s="9"/>
      <c r="K26" s="100"/>
      <c r="L26" s="100">
        <v>2</v>
      </c>
      <c r="M26" s="100"/>
      <c r="N26" s="100"/>
      <c r="O26" s="101"/>
      <c r="P26" s="179"/>
      <c r="Q26" s="179"/>
      <c r="R26" s="179"/>
      <c r="S26" s="179"/>
      <c r="T26" s="180"/>
      <c r="U26" s="55"/>
      <c r="V26" s="55"/>
      <c r="W26" s="55"/>
      <c r="X26" s="55"/>
      <c r="Y26" s="55"/>
      <c r="Z26" s="55"/>
      <c r="AA26" s="13">
        <f t="shared" si="0"/>
        <v>2</v>
      </c>
      <c r="AB26" s="221" t="s">
        <v>415</v>
      </c>
      <c r="AC26" s="11" t="s">
        <v>164</v>
      </c>
    </row>
    <row r="27" spans="1:29" s="3" customFormat="1" ht="60" x14ac:dyDescent="0.25">
      <c r="A27" s="70" t="s">
        <v>467</v>
      </c>
      <c r="B27" s="68" t="s">
        <v>261</v>
      </c>
      <c r="C27" s="92">
        <v>44720</v>
      </c>
      <c r="D27" s="92">
        <v>45816</v>
      </c>
      <c r="E27" s="70" t="s">
        <v>468</v>
      </c>
      <c r="F27" s="68" t="s">
        <v>27</v>
      </c>
      <c r="G27" s="67">
        <v>7</v>
      </c>
      <c r="H27" s="69">
        <v>6</v>
      </c>
      <c r="I27" s="78" t="s">
        <v>208</v>
      </c>
      <c r="J27" s="9"/>
      <c r="K27" s="100"/>
      <c r="L27" s="100">
        <v>6</v>
      </c>
      <c r="M27" s="100"/>
      <c r="N27" s="100"/>
      <c r="O27" s="101"/>
      <c r="P27" s="179"/>
      <c r="Q27" s="179"/>
      <c r="R27" s="179"/>
      <c r="S27" s="179"/>
      <c r="T27" s="180"/>
      <c r="U27" s="55"/>
      <c r="V27" s="55"/>
      <c r="W27" s="55"/>
      <c r="X27" s="55"/>
      <c r="Y27" s="55"/>
      <c r="Z27" s="55"/>
      <c r="AA27" s="13">
        <f t="shared" si="0"/>
        <v>6</v>
      </c>
      <c r="AB27" s="221" t="s">
        <v>415</v>
      </c>
      <c r="AC27" s="11" t="s">
        <v>164</v>
      </c>
    </row>
    <row r="28" spans="1:29" s="3" customFormat="1" ht="75" x14ac:dyDescent="0.25">
      <c r="A28" s="70" t="s">
        <v>469</v>
      </c>
      <c r="B28" s="68" t="s">
        <v>196</v>
      </c>
      <c r="C28" s="92">
        <v>44757</v>
      </c>
      <c r="D28" s="92">
        <v>45853</v>
      </c>
      <c r="E28" s="70" t="s">
        <v>470</v>
      </c>
      <c r="F28" s="68" t="s">
        <v>34</v>
      </c>
      <c r="G28" s="67">
        <v>1</v>
      </c>
      <c r="H28" s="69">
        <v>1</v>
      </c>
      <c r="I28" s="78" t="s">
        <v>208</v>
      </c>
      <c r="J28" s="9"/>
      <c r="K28" s="100"/>
      <c r="L28" s="100">
        <v>1</v>
      </c>
      <c r="M28" s="100"/>
      <c r="N28" s="100"/>
      <c r="O28" s="101"/>
      <c r="P28" s="179"/>
      <c r="Q28" s="179"/>
      <c r="R28" s="179"/>
      <c r="S28" s="179"/>
      <c r="T28" s="180"/>
      <c r="U28" s="55"/>
      <c r="V28" s="55"/>
      <c r="W28" s="55"/>
      <c r="X28" s="55"/>
      <c r="Y28" s="55"/>
      <c r="Z28" s="55"/>
      <c r="AA28" s="13">
        <f t="shared" si="0"/>
        <v>1</v>
      </c>
      <c r="AB28" s="221" t="s">
        <v>415</v>
      </c>
      <c r="AC28" s="11" t="s">
        <v>164</v>
      </c>
    </row>
    <row r="29" spans="1:29" s="3" customFormat="1" ht="60" x14ac:dyDescent="0.25">
      <c r="A29" s="70" t="s">
        <v>471</v>
      </c>
      <c r="B29" s="68" t="s">
        <v>196</v>
      </c>
      <c r="C29" s="92">
        <v>44762</v>
      </c>
      <c r="D29" s="92">
        <v>45858</v>
      </c>
      <c r="E29" s="70" t="s">
        <v>472</v>
      </c>
      <c r="F29" s="76" t="s">
        <v>27</v>
      </c>
      <c r="G29" s="67">
        <v>1</v>
      </c>
      <c r="H29" s="69">
        <v>1</v>
      </c>
      <c r="I29" s="78" t="s">
        <v>208</v>
      </c>
      <c r="J29" s="9"/>
      <c r="K29" s="100"/>
      <c r="L29" s="100">
        <v>1</v>
      </c>
      <c r="M29" s="100"/>
      <c r="N29" s="100"/>
      <c r="O29" s="101"/>
      <c r="P29" s="179"/>
      <c r="Q29" s="179"/>
      <c r="R29" s="179"/>
      <c r="S29" s="179"/>
      <c r="T29" s="180"/>
      <c r="U29" s="55"/>
      <c r="V29" s="55"/>
      <c r="W29" s="55"/>
      <c r="X29" s="55"/>
      <c r="Y29" s="55"/>
      <c r="Z29" s="55"/>
      <c r="AA29" s="13">
        <f t="shared" si="0"/>
        <v>1</v>
      </c>
      <c r="AB29" s="221" t="s">
        <v>415</v>
      </c>
      <c r="AC29" s="11" t="s">
        <v>164</v>
      </c>
    </row>
    <row r="30" spans="1:29" s="3" customFormat="1" ht="60" x14ac:dyDescent="0.25">
      <c r="A30" s="70" t="s">
        <v>473</v>
      </c>
      <c r="B30" s="68" t="s">
        <v>196</v>
      </c>
      <c r="C30" s="92">
        <v>44509</v>
      </c>
      <c r="D30" s="92">
        <v>45605</v>
      </c>
      <c r="E30" s="70" t="s">
        <v>474</v>
      </c>
      <c r="F30" s="68" t="s">
        <v>34</v>
      </c>
      <c r="G30" s="67">
        <v>1</v>
      </c>
      <c r="H30" s="69">
        <v>1</v>
      </c>
      <c r="I30" s="78"/>
      <c r="J30" s="9"/>
      <c r="K30" s="100">
        <v>1</v>
      </c>
      <c r="L30" s="100"/>
      <c r="M30" s="100"/>
      <c r="N30" s="100"/>
      <c r="O30" s="101"/>
      <c r="P30" s="179"/>
      <c r="Q30" s="179"/>
      <c r="R30" s="179"/>
      <c r="S30" s="179"/>
      <c r="T30" s="180"/>
      <c r="U30" s="55"/>
      <c r="V30" s="55"/>
      <c r="W30" s="55"/>
      <c r="X30" s="55"/>
      <c r="Y30" s="55"/>
      <c r="Z30" s="55"/>
      <c r="AA30" s="13">
        <f t="shared" si="0"/>
        <v>1</v>
      </c>
      <c r="AB30" s="221" t="s">
        <v>415</v>
      </c>
      <c r="AC30" s="11" t="s">
        <v>164</v>
      </c>
    </row>
    <row r="31" spans="1:29" s="3" customFormat="1" ht="60" x14ac:dyDescent="0.25">
      <c r="A31" s="58" t="s">
        <v>475</v>
      </c>
      <c r="B31" s="58" t="s">
        <v>196</v>
      </c>
      <c r="C31" s="60">
        <v>44778</v>
      </c>
      <c r="D31" s="60">
        <v>45874</v>
      </c>
      <c r="E31" s="175" t="s">
        <v>476</v>
      </c>
      <c r="F31" s="58" t="s">
        <v>41</v>
      </c>
      <c r="G31" s="3">
        <v>2</v>
      </c>
      <c r="H31" s="65">
        <v>1</v>
      </c>
      <c r="I31" s="11" t="s">
        <v>208</v>
      </c>
      <c r="J31" s="9"/>
      <c r="K31" s="100"/>
      <c r="L31" s="100">
        <v>1</v>
      </c>
      <c r="M31" s="100"/>
      <c r="N31" s="100"/>
      <c r="O31" s="101"/>
      <c r="P31" s="179"/>
      <c r="Q31" s="179"/>
      <c r="R31" s="179"/>
      <c r="S31" s="179"/>
      <c r="T31" s="180"/>
      <c r="U31" s="55"/>
      <c r="V31" s="55"/>
      <c r="W31" s="55"/>
      <c r="X31" s="55"/>
      <c r="Y31" s="55"/>
      <c r="Z31" s="55"/>
      <c r="AA31" s="13">
        <f t="shared" si="0"/>
        <v>1</v>
      </c>
      <c r="AB31" s="221" t="s">
        <v>415</v>
      </c>
      <c r="AC31" s="11" t="s">
        <v>164</v>
      </c>
    </row>
    <row r="32" spans="1:29" s="3" customFormat="1" ht="60" x14ac:dyDescent="0.25">
      <c r="A32" s="70" t="s">
        <v>477</v>
      </c>
      <c r="B32" s="68" t="s">
        <v>196</v>
      </c>
      <c r="C32" s="92">
        <v>44796</v>
      </c>
      <c r="D32" s="92">
        <v>45892</v>
      </c>
      <c r="E32" s="70" t="s">
        <v>478</v>
      </c>
      <c r="F32" s="68" t="s">
        <v>31</v>
      </c>
      <c r="G32" s="67">
        <v>1</v>
      </c>
      <c r="H32" s="69">
        <v>1</v>
      </c>
      <c r="I32" s="78" t="s">
        <v>208</v>
      </c>
      <c r="J32" s="9"/>
      <c r="K32" s="100"/>
      <c r="L32" s="100">
        <v>1</v>
      </c>
      <c r="M32" s="100"/>
      <c r="N32" s="100"/>
      <c r="O32" s="101"/>
      <c r="P32" s="179"/>
      <c r="Q32" s="179"/>
      <c r="R32" s="179"/>
      <c r="S32" s="179"/>
      <c r="T32" s="180"/>
      <c r="U32" s="55"/>
      <c r="V32" s="55"/>
      <c r="W32" s="55"/>
      <c r="X32" s="55"/>
      <c r="Y32" s="55"/>
      <c r="Z32" s="55"/>
      <c r="AA32" s="13">
        <f t="shared" si="0"/>
        <v>1</v>
      </c>
      <c r="AB32" s="221" t="s">
        <v>415</v>
      </c>
      <c r="AC32" s="11" t="s">
        <v>164</v>
      </c>
    </row>
    <row r="33" spans="1:29" s="3" customFormat="1" ht="75" x14ac:dyDescent="0.25">
      <c r="A33" s="70" t="s">
        <v>479</v>
      </c>
      <c r="B33" s="68" t="s">
        <v>196</v>
      </c>
      <c r="C33" s="92">
        <v>44813</v>
      </c>
      <c r="D33" s="92">
        <v>45909</v>
      </c>
      <c r="E33" s="70" t="s">
        <v>480</v>
      </c>
      <c r="F33" s="68" t="s">
        <v>23</v>
      </c>
      <c r="G33" s="67">
        <v>1</v>
      </c>
      <c r="H33" s="69">
        <v>1</v>
      </c>
      <c r="I33" s="78" t="s">
        <v>208</v>
      </c>
      <c r="J33" s="9"/>
      <c r="K33" s="100"/>
      <c r="L33" s="100">
        <v>1</v>
      </c>
      <c r="M33" s="100"/>
      <c r="N33" s="100"/>
      <c r="O33" s="101"/>
      <c r="P33" s="179"/>
      <c r="Q33" s="179"/>
      <c r="R33" s="179"/>
      <c r="S33" s="179"/>
      <c r="T33" s="180"/>
      <c r="U33" s="55"/>
      <c r="V33" s="55"/>
      <c r="W33" s="55"/>
      <c r="X33" s="55"/>
      <c r="Y33" s="55"/>
      <c r="Z33" s="55"/>
      <c r="AA33" s="13">
        <f t="shared" si="0"/>
        <v>1</v>
      </c>
      <c r="AB33" s="221" t="s">
        <v>415</v>
      </c>
      <c r="AC33" s="11" t="s">
        <v>164</v>
      </c>
    </row>
    <row r="34" spans="1:29" s="3" customFormat="1" ht="60" x14ac:dyDescent="0.25">
      <c r="A34" s="58" t="s">
        <v>481</v>
      </c>
      <c r="B34" s="68" t="s">
        <v>196</v>
      </c>
      <c r="C34" s="60">
        <v>44834</v>
      </c>
      <c r="D34" s="60">
        <v>45930</v>
      </c>
      <c r="E34" s="70" t="s">
        <v>482</v>
      </c>
      <c r="F34" s="68" t="s">
        <v>31</v>
      </c>
      <c r="G34" s="67">
        <v>5</v>
      </c>
      <c r="H34" s="69">
        <v>5</v>
      </c>
      <c r="I34" s="78" t="s">
        <v>208</v>
      </c>
      <c r="J34" s="9"/>
      <c r="K34" s="100"/>
      <c r="L34" s="100">
        <v>5</v>
      </c>
      <c r="M34" s="100"/>
      <c r="N34" s="100"/>
      <c r="O34" s="101"/>
      <c r="P34" s="179"/>
      <c r="Q34" s="179"/>
      <c r="R34" s="179"/>
      <c r="S34" s="179"/>
      <c r="T34" s="180"/>
      <c r="U34" s="55"/>
      <c r="V34" s="55"/>
      <c r="W34" s="55"/>
      <c r="X34" s="55"/>
      <c r="Y34" s="55"/>
      <c r="Z34" s="55"/>
      <c r="AA34" s="13">
        <f t="shared" si="0"/>
        <v>5</v>
      </c>
      <c r="AB34" s="221" t="s">
        <v>415</v>
      </c>
      <c r="AC34" s="11" t="s">
        <v>164</v>
      </c>
    </row>
    <row r="35" spans="1:29" s="3" customFormat="1" ht="60" x14ac:dyDescent="0.25">
      <c r="A35" s="70" t="s">
        <v>483</v>
      </c>
      <c r="B35" s="68" t="s">
        <v>255</v>
      </c>
      <c r="C35" s="92">
        <v>44869</v>
      </c>
      <c r="D35" s="92">
        <v>45965</v>
      </c>
      <c r="E35" s="70" t="s">
        <v>484</v>
      </c>
      <c r="F35" s="68" t="s">
        <v>129</v>
      </c>
      <c r="G35" s="67">
        <v>1</v>
      </c>
      <c r="H35" s="69">
        <v>1</v>
      </c>
      <c r="I35" s="78" t="s">
        <v>208</v>
      </c>
      <c r="J35" s="9"/>
      <c r="K35" s="100"/>
      <c r="L35" s="100">
        <v>1</v>
      </c>
      <c r="M35" s="100"/>
      <c r="N35" s="100"/>
      <c r="O35" s="101"/>
      <c r="P35" s="179"/>
      <c r="Q35" s="179"/>
      <c r="R35" s="179"/>
      <c r="S35" s="179"/>
      <c r="T35" s="180"/>
      <c r="U35" s="55"/>
      <c r="V35" s="55"/>
      <c r="W35" s="55"/>
      <c r="X35" s="55"/>
      <c r="Y35" s="55"/>
      <c r="Z35" s="55"/>
      <c r="AA35" s="13">
        <f t="shared" si="0"/>
        <v>1</v>
      </c>
      <c r="AB35" s="221" t="s">
        <v>415</v>
      </c>
      <c r="AC35" s="11" t="s">
        <v>164</v>
      </c>
    </row>
    <row r="36" spans="1:29" s="3" customFormat="1" ht="105" x14ac:dyDescent="0.25">
      <c r="A36" s="70" t="s">
        <v>485</v>
      </c>
      <c r="B36" s="68" t="s">
        <v>486</v>
      </c>
      <c r="C36" s="92">
        <v>44890</v>
      </c>
      <c r="D36" s="92">
        <v>45986</v>
      </c>
      <c r="E36" s="70" t="s">
        <v>487</v>
      </c>
      <c r="F36" s="68" t="s">
        <v>31</v>
      </c>
      <c r="G36" s="67">
        <v>3</v>
      </c>
      <c r="H36" s="69">
        <v>3</v>
      </c>
      <c r="I36" s="78" t="s">
        <v>301</v>
      </c>
      <c r="J36" s="9"/>
      <c r="K36" s="100"/>
      <c r="L36" s="100">
        <v>3</v>
      </c>
      <c r="M36" s="100"/>
      <c r="N36" s="100"/>
      <c r="O36" s="101"/>
      <c r="P36" s="179"/>
      <c r="Q36" s="179"/>
      <c r="R36" s="179"/>
      <c r="S36" s="179"/>
      <c r="T36" s="180"/>
      <c r="U36" s="55"/>
      <c r="V36" s="55"/>
      <c r="W36" s="55"/>
      <c r="X36" s="55"/>
      <c r="Y36" s="55"/>
      <c r="Z36" s="55"/>
      <c r="AA36" s="13">
        <f t="shared" si="0"/>
        <v>3</v>
      </c>
      <c r="AB36" s="221" t="s">
        <v>488</v>
      </c>
      <c r="AC36" s="11" t="s">
        <v>164</v>
      </c>
    </row>
    <row r="37" spans="1:29" s="3" customFormat="1" ht="60" x14ac:dyDescent="0.25">
      <c r="A37" s="70" t="s">
        <v>489</v>
      </c>
      <c r="B37" s="68" t="s">
        <v>210</v>
      </c>
      <c r="C37" s="92">
        <v>44911</v>
      </c>
      <c r="D37" s="92">
        <v>46007</v>
      </c>
      <c r="E37" s="70" t="s">
        <v>490</v>
      </c>
      <c r="F37" s="68" t="s">
        <v>129</v>
      </c>
      <c r="G37" s="67">
        <v>2</v>
      </c>
      <c r="H37" s="69">
        <v>2</v>
      </c>
      <c r="I37" s="78" t="s">
        <v>208</v>
      </c>
      <c r="J37" s="9"/>
      <c r="K37" s="100"/>
      <c r="L37" s="100">
        <v>2</v>
      </c>
      <c r="M37" s="100"/>
      <c r="N37" s="100"/>
      <c r="O37" s="101"/>
      <c r="P37" s="179"/>
      <c r="Q37" s="179"/>
      <c r="R37" s="179"/>
      <c r="S37" s="179"/>
      <c r="T37" s="180"/>
      <c r="U37" s="55"/>
      <c r="V37" s="55"/>
      <c r="W37" s="55"/>
      <c r="X37" s="55"/>
      <c r="Y37" s="55"/>
      <c r="Z37" s="55"/>
      <c r="AA37" s="13">
        <f t="shared" si="0"/>
        <v>2</v>
      </c>
      <c r="AB37" s="221" t="s">
        <v>415</v>
      </c>
      <c r="AC37" s="11" t="s">
        <v>164</v>
      </c>
    </row>
    <row r="38" spans="1:29" s="3" customFormat="1" ht="60" x14ac:dyDescent="0.25">
      <c r="A38" s="70" t="s">
        <v>491</v>
      </c>
      <c r="B38" s="68" t="s">
        <v>196</v>
      </c>
      <c r="C38" s="92">
        <v>44918</v>
      </c>
      <c r="D38" s="92">
        <v>46014</v>
      </c>
      <c r="E38" s="70" t="s">
        <v>492</v>
      </c>
      <c r="F38" s="68" t="s">
        <v>23</v>
      </c>
      <c r="G38" s="67">
        <v>2</v>
      </c>
      <c r="H38" s="69">
        <v>2</v>
      </c>
      <c r="I38" s="78" t="s">
        <v>208</v>
      </c>
      <c r="J38" s="9"/>
      <c r="K38" s="100"/>
      <c r="L38" s="100">
        <v>2</v>
      </c>
      <c r="M38" s="100"/>
      <c r="N38" s="100"/>
      <c r="O38" s="101"/>
      <c r="P38" s="179"/>
      <c r="Q38" s="179"/>
      <c r="R38" s="179"/>
      <c r="S38" s="179"/>
      <c r="T38" s="180"/>
      <c r="U38" s="55"/>
      <c r="V38" s="55"/>
      <c r="W38" s="55"/>
      <c r="X38" s="55"/>
      <c r="Y38" s="55"/>
      <c r="Z38" s="55"/>
      <c r="AA38" s="13">
        <f t="shared" si="0"/>
        <v>2</v>
      </c>
      <c r="AB38" s="221" t="s">
        <v>415</v>
      </c>
      <c r="AC38" s="11" t="s">
        <v>164</v>
      </c>
    </row>
    <row r="39" spans="1:29" s="3" customFormat="1" ht="60" x14ac:dyDescent="0.25">
      <c r="A39" s="70" t="s">
        <v>493</v>
      </c>
      <c r="B39" s="68" t="s">
        <v>196</v>
      </c>
      <c r="C39" s="92">
        <v>44953</v>
      </c>
      <c r="D39" s="92">
        <v>46049</v>
      </c>
      <c r="E39" s="70" t="s">
        <v>494</v>
      </c>
      <c r="F39" s="76" t="s">
        <v>27</v>
      </c>
      <c r="G39" s="67">
        <v>3</v>
      </c>
      <c r="H39" s="69">
        <v>2</v>
      </c>
      <c r="I39" s="78" t="s">
        <v>208</v>
      </c>
      <c r="J39" s="9"/>
      <c r="K39" s="100"/>
      <c r="L39" s="100">
        <v>2</v>
      </c>
      <c r="M39" s="100"/>
      <c r="N39" s="100"/>
      <c r="O39" s="101"/>
      <c r="P39" s="179"/>
      <c r="Q39" s="179"/>
      <c r="R39" s="179"/>
      <c r="S39" s="179"/>
      <c r="T39" s="180"/>
      <c r="U39" s="55"/>
      <c r="V39" s="55"/>
      <c r="W39" s="55"/>
      <c r="X39" s="55"/>
      <c r="Y39" s="55"/>
      <c r="Z39" s="55"/>
      <c r="AA39" s="13">
        <f t="shared" si="0"/>
        <v>2</v>
      </c>
      <c r="AB39" s="221" t="s">
        <v>415</v>
      </c>
      <c r="AC39" s="11" t="s">
        <v>164</v>
      </c>
    </row>
    <row r="40" spans="1:29" s="3" customFormat="1" ht="60" x14ac:dyDescent="0.25">
      <c r="A40" s="70" t="s">
        <v>495</v>
      </c>
      <c r="B40" s="68" t="s">
        <v>255</v>
      </c>
      <c r="C40" s="92">
        <v>44980</v>
      </c>
      <c r="D40" s="92">
        <v>46062</v>
      </c>
      <c r="E40" s="70" t="s">
        <v>496</v>
      </c>
      <c r="F40" s="68" t="s">
        <v>129</v>
      </c>
      <c r="G40" s="67">
        <v>1</v>
      </c>
      <c r="H40" s="69">
        <v>1</v>
      </c>
      <c r="I40" s="78" t="s">
        <v>208</v>
      </c>
      <c r="J40" s="9"/>
      <c r="K40" s="100"/>
      <c r="L40" s="100">
        <v>1</v>
      </c>
      <c r="M40" s="100"/>
      <c r="N40" s="100"/>
      <c r="O40" s="101"/>
      <c r="P40" s="179"/>
      <c r="Q40" s="179"/>
      <c r="R40" s="179"/>
      <c r="S40" s="179"/>
      <c r="T40" s="180"/>
      <c r="U40" s="55"/>
      <c r="V40" s="55"/>
      <c r="W40" s="55"/>
      <c r="X40" s="55"/>
      <c r="Y40" s="55"/>
      <c r="Z40" s="55"/>
      <c r="AA40" s="13">
        <f t="shared" si="0"/>
        <v>1</v>
      </c>
      <c r="AB40" s="221" t="s">
        <v>415</v>
      </c>
      <c r="AC40" s="11" t="s">
        <v>164</v>
      </c>
    </row>
    <row r="41" spans="1:29" s="3" customFormat="1" ht="60" x14ac:dyDescent="0.25">
      <c r="A41" s="70" t="s">
        <v>497</v>
      </c>
      <c r="B41" s="68" t="s">
        <v>196</v>
      </c>
      <c r="C41" s="92">
        <v>44970</v>
      </c>
      <c r="D41" s="92">
        <v>46066</v>
      </c>
      <c r="E41" s="70" t="s">
        <v>498</v>
      </c>
      <c r="F41" s="76" t="s">
        <v>27</v>
      </c>
      <c r="G41" s="67">
        <v>3</v>
      </c>
      <c r="H41" s="69">
        <v>3</v>
      </c>
      <c r="I41" s="78" t="s">
        <v>208</v>
      </c>
      <c r="J41" s="9"/>
      <c r="K41" s="100"/>
      <c r="L41" s="100">
        <v>3</v>
      </c>
      <c r="M41" s="100"/>
      <c r="N41" s="100"/>
      <c r="O41" s="101"/>
      <c r="P41" s="179"/>
      <c r="Q41" s="179"/>
      <c r="R41" s="179"/>
      <c r="S41" s="179"/>
      <c r="T41" s="180"/>
      <c r="U41" s="55"/>
      <c r="V41" s="55"/>
      <c r="W41" s="55"/>
      <c r="X41" s="55"/>
      <c r="Y41" s="55"/>
      <c r="Z41" s="55"/>
      <c r="AA41" s="13">
        <f t="shared" si="0"/>
        <v>3</v>
      </c>
      <c r="AB41" s="221" t="s">
        <v>415</v>
      </c>
      <c r="AC41" s="11" t="s">
        <v>164</v>
      </c>
    </row>
    <row r="42" spans="1:29" s="3" customFormat="1" ht="75" x14ac:dyDescent="0.25">
      <c r="A42" s="70" t="s">
        <v>499</v>
      </c>
      <c r="B42" s="68" t="s">
        <v>196</v>
      </c>
      <c r="C42" s="92">
        <v>44993</v>
      </c>
      <c r="D42" s="92">
        <v>46089</v>
      </c>
      <c r="E42" s="70" t="s">
        <v>500</v>
      </c>
      <c r="F42" s="68" t="s">
        <v>17</v>
      </c>
      <c r="G42" s="67">
        <v>2</v>
      </c>
      <c r="H42" s="69">
        <v>2</v>
      </c>
      <c r="I42" s="78" t="s">
        <v>208</v>
      </c>
      <c r="J42" s="9"/>
      <c r="K42" s="100"/>
      <c r="L42" s="100">
        <v>2</v>
      </c>
      <c r="M42" s="100"/>
      <c r="N42" s="100"/>
      <c r="O42" s="101"/>
      <c r="P42" s="179"/>
      <c r="Q42" s="179"/>
      <c r="R42" s="179"/>
      <c r="S42" s="179"/>
      <c r="T42" s="180"/>
      <c r="U42" s="55"/>
      <c r="V42" s="55"/>
      <c r="W42" s="55"/>
      <c r="X42" s="55"/>
      <c r="Y42" s="55"/>
      <c r="Z42" s="55"/>
      <c r="AA42" s="13">
        <f t="shared" si="0"/>
        <v>2</v>
      </c>
      <c r="AB42" s="221" t="s">
        <v>415</v>
      </c>
      <c r="AC42" s="11" t="s">
        <v>164</v>
      </c>
    </row>
    <row r="43" spans="1:29" s="3" customFormat="1" ht="90" x14ac:dyDescent="0.25">
      <c r="A43" s="117" t="s">
        <v>501</v>
      </c>
      <c r="B43" s="118" t="s">
        <v>196</v>
      </c>
      <c r="C43" s="125">
        <v>45009</v>
      </c>
      <c r="D43" s="125">
        <v>46105</v>
      </c>
      <c r="E43" s="117" t="s">
        <v>502</v>
      </c>
      <c r="F43" s="118" t="s">
        <v>129</v>
      </c>
      <c r="G43" s="119">
        <v>4</v>
      </c>
      <c r="H43" s="120">
        <v>4</v>
      </c>
      <c r="I43" s="121" t="s">
        <v>208</v>
      </c>
      <c r="J43" s="9"/>
      <c r="K43" s="100"/>
      <c r="L43" s="100">
        <v>4</v>
      </c>
      <c r="M43" s="100"/>
      <c r="N43" s="100"/>
      <c r="O43" s="101"/>
      <c r="P43" s="179"/>
      <c r="Q43" s="179"/>
      <c r="R43" s="179"/>
      <c r="S43" s="179"/>
      <c r="T43" s="180"/>
      <c r="U43" s="55"/>
      <c r="V43" s="55"/>
      <c r="W43" s="55"/>
      <c r="X43" s="55"/>
      <c r="Y43" s="55"/>
      <c r="Z43" s="55"/>
      <c r="AA43" s="13">
        <f t="shared" si="0"/>
        <v>4</v>
      </c>
      <c r="AB43" s="222" t="s">
        <v>503</v>
      </c>
      <c r="AC43" s="220" t="s">
        <v>164</v>
      </c>
    </row>
    <row r="44" spans="1:29" s="3" customFormat="1" ht="60" x14ac:dyDescent="0.25">
      <c r="A44" s="70" t="s">
        <v>504</v>
      </c>
      <c r="B44" s="68" t="s">
        <v>196</v>
      </c>
      <c r="C44" s="92">
        <v>44994</v>
      </c>
      <c r="D44" s="92">
        <v>46090</v>
      </c>
      <c r="E44" s="70" t="s">
        <v>505</v>
      </c>
      <c r="F44" s="68" t="s">
        <v>129</v>
      </c>
      <c r="G44" s="67">
        <v>2</v>
      </c>
      <c r="H44" s="69">
        <v>1</v>
      </c>
      <c r="I44" s="78" t="s">
        <v>208</v>
      </c>
      <c r="J44" s="9"/>
      <c r="K44" s="100"/>
      <c r="L44" s="100">
        <v>1</v>
      </c>
      <c r="M44" s="100"/>
      <c r="N44" s="100"/>
      <c r="O44" s="101"/>
      <c r="P44" s="179"/>
      <c r="Q44" s="179"/>
      <c r="R44" s="179"/>
      <c r="S44" s="179"/>
      <c r="T44" s="180"/>
      <c r="U44" s="55"/>
      <c r="V44" s="55"/>
      <c r="W44" s="55"/>
      <c r="X44" s="55"/>
      <c r="Y44" s="55"/>
      <c r="Z44" s="55"/>
      <c r="AA44" s="13">
        <f t="shared" si="0"/>
        <v>1</v>
      </c>
      <c r="AB44" s="221" t="s">
        <v>415</v>
      </c>
      <c r="AC44" s="11" t="s">
        <v>164</v>
      </c>
    </row>
    <row r="45" spans="1:29" s="3" customFormat="1" ht="90" x14ac:dyDescent="0.25">
      <c r="A45" s="181" t="s">
        <v>506</v>
      </c>
      <c r="B45" s="181" t="s">
        <v>168</v>
      </c>
      <c r="C45" s="189">
        <v>44320</v>
      </c>
      <c r="D45" s="189">
        <v>45416</v>
      </c>
      <c r="E45" s="178" t="s">
        <v>507</v>
      </c>
      <c r="F45" s="181" t="s">
        <v>31</v>
      </c>
      <c r="G45" s="182">
        <v>4</v>
      </c>
      <c r="H45" s="183">
        <v>4</v>
      </c>
      <c r="I45" s="184" t="s">
        <v>208</v>
      </c>
      <c r="J45" s="9"/>
      <c r="K45" s="100">
        <v>4</v>
      </c>
      <c r="L45" s="100"/>
      <c r="M45" s="100"/>
      <c r="N45" s="100"/>
      <c r="O45" s="101"/>
      <c r="P45" s="179"/>
      <c r="Q45" s="179"/>
      <c r="R45" s="179"/>
      <c r="S45" s="179"/>
      <c r="T45" s="180"/>
      <c r="U45" s="55"/>
      <c r="V45" s="55"/>
      <c r="W45" s="55"/>
      <c r="X45" s="55"/>
      <c r="Y45" s="55"/>
      <c r="Z45" s="55"/>
      <c r="AA45" s="13">
        <f t="shared" si="0"/>
        <v>4</v>
      </c>
      <c r="AB45" s="222" t="s">
        <v>508</v>
      </c>
      <c r="AC45" s="220" t="s">
        <v>164</v>
      </c>
    </row>
    <row r="46" spans="1:29" s="3" customFormat="1" ht="60" x14ac:dyDescent="0.25">
      <c r="A46" s="70" t="s">
        <v>509</v>
      </c>
      <c r="B46" s="68" t="s">
        <v>196</v>
      </c>
      <c r="C46" s="92">
        <v>44496</v>
      </c>
      <c r="D46" s="92">
        <v>45592</v>
      </c>
      <c r="E46" s="70" t="s">
        <v>510</v>
      </c>
      <c r="F46" s="68" t="s">
        <v>23</v>
      </c>
      <c r="G46" s="67">
        <v>6</v>
      </c>
      <c r="H46" s="69">
        <v>6</v>
      </c>
      <c r="I46" s="78" t="s">
        <v>208</v>
      </c>
      <c r="J46" s="9"/>
      <c r="K46" s="100">
        <v>6</v>
      </c>
      <c r="L46" s="100"/>
      <c r="M46" s="100"/>
      <c r="N46" s="100"/>
      <c r="O46" s="101"/>
      <c r="P46" s="179"/>
      <c r="Q46" s="179"/>
      <c r="R46" s="179"/>
      <c r="S46" s="179"/>
      <c r="T46" s="180"/>
      <c r="U46" s="55"/>
      <c r="V46" s="55"/>
      <c r="W46" s="55"/>
      <c r="X46" s="55"/>
      <c r="Y46" s="55"/>
      <c r="Z46" s="55"/>
      <c r="AA46" s="13">
        <f t="shared" si="0"/>
        <v>6</v>
      </c>
      <c r="AB46" s="221" t="s">
        <v>415</v>
      </c>
      <c r="AC46" s="11" t="s">
        <v>164</v>
      </c>
    </row>
    <row r="47" spans="1:29" s="3" customFormat="1" ht="60" x14ac:dyDescent="0.25">
      <c r="A47" s="58" t="s">
        <v>511</v>
      </c>
      <c r="B47" s="58" t="s">
        <v>168</v>
      </c>
      <c r="C47" s="60">
        <v>44487</v>
      </c>
      <c r="D47" s="60">
        <v>45583</v>
      </c>
      <c r="E47" s="175" t="s">
        <v>512</v>
      </c>
      <c r="F47" s="58" t="s">
        <v>17</v>
      </c>
      <c r="G47" s="3">
        <v>2</v>
      </c>
      <c r="H47" s="65">
        <v>2</v>
      </c>
      <c r="I47" s="11" t="s">
        <v>208</v>
      </c>
      <c r="J47" s="9"/>
      <c r="K47" s="100">
        <v>2</v>
      </c>
      <c r="L47" s="100"/>
      <c r="M47" s="100"/>
      <c r="N47" s="100"/>
      <c r="O47" s="101"/>
      <c r="P47" s="179"/>
      <c r="Q47" s="179"/>
      <c r="R47" s="179"/>
      <c r="S47" s="179"/>
      <c r="T47" s="180"/>
      <c r="U47" s="55"/>
      <c r="V47" s="55"/>
      <c r="W47" s="55"/>
      <c r="X47" s="55"/>
      <c r="Y47" s="55"/>
      <c r="Z47" s="55"/>
      <c r="AA47" s="13">
        <f t="shared" si="0"/>
        <v>2</v>
      </c>
      <c r="AB47" s="221" t="s">
        <v>415</v>
      </c>
      <c r="AC47" s="11" t="s">
        <v>164</v>
      </c>
    </row>
    <row r="48" spans="1:29" s="3" customFormat="1" ht="60" x14ac:dyDescent="0.25">
      <c r="A48" s="58" t="s">
        <v>513</v>
      </c>
      <c r="B48" s="58" t="s">
        <v>168</v>
      </c>
      <c r="C48" s="60">
        <v>44393</v>
      </c>
      <c r="D48" s="60">
        <v>45489</v>
      </c>
      <c r="E48" s="175" t="s">
        <v>514</v>
      </c>
      <c r="F48" s="58" t="s">
        <v>31</v>
      </c>
      <c r="G48" s="3">
        <v>1</v>
      </c>
      <c r="H48" s="65">
        <v>1</v>
      </c>
      <c r="I48" s="11" t="s">
        <v>208</v>
      </c>
      <c r="J48" s="9"/>
      <c r="K48" s="100">
        <v>1</v>
      </c>
      <c r="L48" s="100"/>
      <c r="M48" s="100"/>
      <c r="N48" s="100"/>
      <c r="O48" s="101"/>
      <c r="P48" s="179"/>
      <c r="Q48" s="179"/>
      <c r="R48" s="179"/>
      <c r="S48" s="179"/>
      <c r="T48" s="180"/>
      <c r="U48" s="55"/>
      <c r="V48" s="55"/>
      <c r="W48" s="55"/>
      <c r="X48" s="55"/>
      <c r="Y48" s="55"/>
      <c r="Z48" s="55"/>
      <c r="AA48" s="13">
        <f t="shared" si="0"/>
        <v>1</v>
      </c>
      <c r="AB48" s="221" t="s">
        <v>415</v>
      </c>
      <c r="AC48" s="11" t="s">
        <v>164</v>
      </c>
    </row>
    <row r="49" spans="1:29" s="3" customFormat="1" ht="60" x14ac:dyDescent="0.25">
      <c r="A49" s="58" t="s">
        <v>515</v>
      </c>
      <c r="B49" s="58" t="s">
        <v>405</v>
      </c>
      <c r="C49" s="92">
        <v>44682</v>
      </c>
      <c r="D49" s="92">
        <v>45778</v>
      </c>
      <c r="E49" s="175" t="s">
        <v>516</v>
      </c>
      <c r="F49" s="58" t="s">
        <v>17</v>
      </c>
      <c r="G49" s="67">
        <v>3</v>
      </c>
      <c r="H49" s="69">
        <v>3</v>
      </c>
      <c r="I49" s="78" t="s">
        <v>208</v>
      </c>
      <c r="J49" s="9"/>
      <c r="K49" s="100"/>
      <c r="L49" s="100">
        <v>3</v>
      </c>
      <c r="M49" s="100"/>
      <c r="N49" s="100"/>
      <c r="O49" s="101"/>
      <c r="P49" s="179"/>
      <c r="Q49" s="179"/>
      <c r="R49" s="179"/>
      <c r="S49" s="179"/>
      <c r="T49" s="180"/>
      <c r="U49" s="55"/>
      <c r="V49" s="55"/>
      <c r="W49" s="55"/>
      <c r="X49" s="55"/>
      <c r="Y49" s="55"/>
      <c r="Z49" s="55"/>
      <c r="AA49" s="13">
        <f t="shared" si="0"/>
        <v>3</v>
      </c>
      <c r="AB49" s="221" t="s">
        <v>415</v>
      </c>
      <c r="AC49" s="11" t="s">
        <v>164</v>
      </c>
    </row>
    <row r="50" spans="1:29" s="3" customFormat="1" ht="60" x14ac:dyDescent="0.25">
      <c r="A50" s="70" t="s">
        <v>517</v>
      </c>
      <c r="B50" s="68" t="s">
        <v>168</v>
      </c>
      <c r="C50" s="92">
        <v>44682</v>
      </c>
      <c r="D50" s="92">
        <v>45797</v>
      </c>
      <c r="E50" s="70" t="s">
        <v>518</v>
      </c>
      <c r="F50" s="91" t="s">
        <v>129</v>
      </c>
      <c r="G50" s="67">
        <v>3</v>
      </c>
      <c r="H50" s="69">
        <v>3</v>
      </c>
      <c r="I50" s="78" t="s">
        <v>208</v>
      </c>
      <c r="J50" s="9"/>
      <c r="K50" s="100"/>
      <c r="L50" s="100">
        <v>3</v>
      </c>
      <c r="M50" s="100"/>
      <c r="N50" s="100"/>
      <c r="O50" s="101"/>
      <c r="P50" s="179"/>
      <c r="Q50" s="179"/>
      <c r="R50" s="179"/>
      <c r="S50" s="179"/>
      <c r="T50" s="180"/>
      <c r="U50" s="55"/>
      <c r="V50" s="55"/>
      <c r="W50" s="55"/>
      <c r="X50" s="55"/>
      <c r="Y50" s="55"/>
      <c r="Z50" s="55"/>
      <c r="AA50" s="13">
        <f t="shared" si="0"/>
        <v>3</v>
      </c>
      <c r="AB50" s="221" t="s">
        <v>415</v>
      </c>
      <c r="AC50" s="11" t="s">
        <v>164</v>
      </c>
    </row>
    <row r="51" spans="1:29" s="3" customFormat="1" ht="60" x14ac:dyDescent="0.25">
      <c r="A51" s="70" t="s">
        <v>519</v>
      </c>
      <c r="B51" s="68" t="s">
        <v>196</v>
      </c>
      <c r="C51" s="92">
        <v>45051</v>
      </c>
      <c r="D51" s="92">
        <v>46146</v>
      </c>
      <c r="E51" s="70" t="s">
        <v>520</v>
      </c>
      <c r="F51" s="68" t="s">
        <v>31</v>
      </c>
      <c r="G51" s="67">
        <v>2</v>
      </c>
      <c r="H51" s="69">
        <v>2</v>
      </c>
      <c r="I51" s="78" t="s">
        <v>208</v>
      </c>
      <c r="J51" s="9"/>
      <c r="K51" s="100"/>
      <c r="L51" s="100"/>
      <c r="M51" s="100">
        <v>2</v>
      </c>
      <c r="N51" s="100"/>
      <c r="O51" s="101"/>
      <c r="P51" s="179"/>
      <c r="Q51" s="179"/>
      <c r="R51" s="179"/>
      <c r="S51" s="179"/>
      <c r="T51" s="180"/>
      <c r="U51" s="55"/>
      <c r="V51" s="55"/>
      <c r="W51" s="55"/>
      <c r="X51" s="55"/>
      <c r="Y51" s="55"/>
      <c r="Z51" s="55"/>
      <c r="AA51" s="13">
        <f t="shared" ref="AA51:AA89" si="1">SUM(K51:Z51)</f>
        <v>2</v>
      </c>
      <c r="AB51" s="221" t="s">
        <v>415</v>
      </c>
      <c r="AC51" s="11" t="s">
        <v>164</v>
      </c>
    </row>
    <row r="52" spans="1:29" s="3" customFormat="1" ht="90" x14ac:dyDescent="0.25">
      <c r="A52" s="117" t="s">
        <v>521</v>
      </c>
      <c r="B52" s="118" t="s">
        <v>196</v>
      </c>
      <c r="C52" s="125">
        <v>45069</v>
      </c>
      <c r="D52" s="125">
        <v>46165</v>
      </c>
      <c r="E52" s="117" t="s">
        <v>522</v>
      </c>
      <c r="F52" s="118" t="s">
        <v>41</v>
      </c>
      <c r="G52" s="119">
        <v>2</v>
      </c>
      <c r="H52" s="120">
        <v>2</v>
      </c>
      <c r="I52" s="121" t="s">
        <v>208</v>
      </c>
      <c r="J52" s="9"/>
      <c r="K52" s="100"/>
      <c r="L52" s="100"/>
      <c r="M52" s="100">
        <v>2</v>
      </c>
      <c r="N52" s="100"/>
      <c r="O52" s="101"/>
      <c r="P52" s="179"/>
      <c r="Q52" s="179"/>
      <c r="R52" s="179"/>
      <c r="S52" s="179"/>
      <c r="T52" s="180"/>
      <c r="U52" s="55"/>
      <c r="V52" s="55"/>
      <c r="W52" s="55"/>
      <c r="X52" s="55"/>
      <c r="Y52" s="55"/>
      <c r="Z52" s="55"/>
      <c r="AA52" s="13">
        <f t="shared" si="1"/>
        <v>2</v>
      </c>
      <c r="AB52" s="222" t="s">
        <v>523</v>
      </c>
      <c r="AC52" s="220" t="s">
        <v>164</v>
      </c>
    </row>
    <row r="53" spans="1:29" s="3" customFormat="1" ht="60" x14ac:dyDescent="0.25">
      <c r="A53" s="70" t="s">
        <v>524</v>
      </c>
      <c r="B53" s="68" t="s">
        <v>196</v>
      </c>
      <c r="C53" s="92">
        <v>45077</v>
      </c>
      <c r="D53" s="92">
        <v>46173</v>
      </c>
      <c r="E53" s="70" t="s">
        <v>525</v>
      </c>
      <c r="F53" s="68" t="s">
        <v>17</v>
      </c>
      <c r="G53" s="67">
        <v>1</v>
      </c>
      <c r="H53" s="69">
        <v>1</v>
      </c>
      <c r="I53" s="78" t="s">
        <v>208</v>
      </c>
      <c r="J53" s="9"/>
      <c r="K53" s="100"/>
      <c r="L53" s="100"/>
      <c r="M53" s="100">
        <v>1</v>
      </c>
      <c r="N53" s="100"/>
      <c r="O53" s="101"/>
      <c r="P53" s="179"/>
      <c r="Q53" s="179"/>
      <c r="R53" s="179"/>
      <c r="S53" s="179"/>
      <c r="T53" s="180"/>
      <c r="U53" s="55"/>
      <c r="V53" s="55"/>
      <c r="W53" s="55"/>
      <c r="X53" s="55"/>
      <c r="Y53" s="55"/>
      <c r="Z53" s="55"/>
      <c r="AA53" s="13">
        <f t="shared" si="1"/>
        <v>1</v>
      </c>
      <c r="AB53" s="221" t="s">
        <v>415</v>
      </c>
      <c r="AC53" s="11" t="s">
        <v>164</v>
      </c>
    </row>
    <row r="54" spans="1:29" s="3" customFormat="1" ht="105" x14ac:dyDescent="0.25">
      <c r="A54" s="117" t="s">
        <v>526</v>
      </c>
      <c r="B54" s="118" t="s">
        <v>196</v>
      </c>
      <c r="C54" s="125">
        <v>45078</v>
      </c>
      <c r="D54" s="125">
        <v>46174</v>
      </c>
      <c r="E54" s="117" t="s">
        <v>527</v>
      </c>
      <c r="F54" s="118" t="s">
        <v>31</v>
      </c>
      <c r="G54" s="119">
        <v>3</v>
      </c>
      <c r="H54" s="120">
        <v>3</v>
      </c>
      <c r="I54" s="121" t="s">
        <v>208</v>
      </c>
      <c r="J54" s="9"/>
      <c r="K54" s="100"/>
      <c r="L54" s="100"/>
      <c r="M54" s="100">
        <v>3</v>
      </c>
      <c r="N54" s="100"/>
      <c r="O54" s="101"/>
      <c r="P54" s="179"/>
      <c r="Q54" s="179"/>
      <c r="R54" s="179"/>
      <c r="S54" s="179"/>
      <c r="T54" s="180"/>
      <c r="U54" s="55"/>
      <c r="V54" s="55"/>
      <c r="W54" s="55"/>
      <c r="X54" s="55"/>
      <c r="Y54" s="55"/>
      <c r="Z54" s="55"/>
      <c r="AA54" s="13">
        <f t="shared" si="1"/>
        <v>3</v>
      </c>
      <c r="AB54" s="222" t="s">
        <v>528</v>
      </c>
      <c r="AC54" s="220" t="s">
        <v>164</v>
      </c>
    </row>
    <row r="55" spans="1:29" s="3" customFormat="1" ht="105" x14ac:dyDescent="0.25">
      <c r="A55" s="117" t="s">
        <v>529</v>
      </c>
      <c r="B55" s="118" t="s">
        <v>196</v>
      </c>
      <c r="C55" s="125">
        <v>45078</v>
      </c>
      <c r="D55" s="125">
        <v>46178</v>
      </c>
      <c r="E55" s="117" t="s">
        <v>530</v>
      </c>
      <c r="F55" s="118" t="s">
        <v>31</v>
      </c>
      <c r="G55" s="119">
        <v>3</v>
      </c>
      <c r="H55" s="120">
        <v>2</v>
      </c>
      <c r="I55" s="121" t="s">
        <v>208</v>
      </c>
      <c r="J55" s="9"/>
      <c r="K55" s="100"/>
      <c r="L55" s="100"/>
      <c r="M55" s="100">
        <v>2</v>
      </c>
      <c r="N55" s="100"/>
      <c r="O55" s="101"/>
      <c r="P55" s="179"/>
      <c r="Q55" s="179"/>
      <c r="R55" s="179"/>
      <c r="S55" s="179"/>
      <c r="T55" s="180"/>
      <c r="U55" s="55"/>
      <c r="V55" s="55"/>
      <c r="W55" s="55"/>
      <c r="X55" s="55"/>
      <c r="Y55" s="55"/>
      <c r="Z55" s="55"/>
      <c r="AA55" s="13">
        <f t="shared" si="1"/>
        <v>2</v>
      </c>
      <c r="AB55" s="222" t="s">
        <v>531</v>
      </c>
      <c r="AC55" s="220" t="s">
        <v>164</v>
      </c>
    </row>
    <row r="56" spans="1:29" s="3" customFormat="1" ht="60" x14ac:dyDescent="0.25">
      <c r="A56" s="70" t="s">
        <v>532</v>
      </c>
      <c r="B56" s="68" t="s">
        <v>196</v>
      </c>
      <c r="C56" s="92">
        <v>45078</v>
      </c>
      <c r="D56" s="92">
        <v>46174</v>
      </c>
      <c r="E56" s="70" t="s">
        <v>533</v>
      </c>
      <c r="F56" s="68" t="s">
        <v>129</v>
      </c>
      <c r="G56" s="67">
        <v>1</v>
      </c>
      <c r="H56" s="69">
        <v>1</v>
      </c>
      <c r="I56" s="78" t="s">
        <v>208</v>
      </c>
      <c r="J56" s="9"/>
      <c r="K56" s="100"/>
      <c r="L56" s="100"/>
      <c r="M56" s="100">
        <v>1</v>
      </c>
      <c r="N56" s="100"/>
      <c r="O56" s="101"/>
      <c r="P56" s="179"/>
      <c r="Q56" s="179"/>
      <c r="R56" s="179"/>
      <c r="S56" s="179"/>
      <c r="T56" s="180"/>
      <c r="U56" s="55"/>
      <c r="V56" s="55"/>
      <c r="W56" s="55"/>
      <c r="X56" s="55"/>
      <c r="Y56" s="55"/>
      <c r="Z56" s="55"/>
      <c r="AA56" s="13">
        <f t="shared" si="1"/>
        <v>1</v>
      </c>
      <c r="AB56" s="221" t="s">
        <v>415</v>
      </c>
      <c r="AC56" s="11" t="s">
        <v>164</v>
      </c>
    </row>
    <row r="57" spans="1:29" s="3" customFormat="1" ht="60" x14ac:dyDescent="0.25">
      <c r="A57" s="70" t="s">
        <v>534</v>
      </c>
      <c r="B57" s="68" t="s">
        <v>255</v>
      </c>
      <c r="C57" s="92">
        <v>45085</v>
      </c>
      <c r="D57" s="92">
        <v>46181</v>
      </c>
      <c r="E57" s="70" t="s">
        <v>535</v>
      </c>
      <c r="F57" s="68" t="s">
        <v>129</v>
      </c>
      <c r="G57" s="67">
        <v>4</v>
      </c>
      <c r="H57" s="69">
        <v>4</v>
      </c>
      <c r="I57" s="78" t="s">
        <v>208</v>
      </c>
      <c r="J57" s="9"/>
      <c r="K57" s="100"/>
      <c r="L57" s="100"/>
      <c r="M57" s="100">
        <v>4</v>
      </c>
      <c r="N57" s="100"/>
      <c r="O57" s="101"/>
      <c r="P57" s="179"/>
      <c r="Q57" s="179"/>
      <c r="R57" s="179"/>
      <c r="S57" s="179"/>
      <c r="T57" s="180"/>
      <c r="U57" s="55"/>
      <c r="V57" s="55"/>
      <c r="W57" s="55"/>
      <c r="X57" s="55"/>
      <c r="Y57" s="55"/>
      <c r="Z57" s="55"/>
      <c r="AA57" s="13">
        <f t="shared" si="1"/>
        <v>4</v>
      </c>
      <c r="AB57" s="221" t="s">
        <v>415</v>
      </c>
      <c r="AC57" s="11" t="s">
        <v>164</v>
      </c>
    </row>
    <row r="58" spans="1:29" s="3" customFormat="1" ht="42.75" customHeight="1" x14ac:dyDescent="0.25">
      <c r="A58" s="70" t="s">
        <v>536</v>
      </c>
      <c r="B58" s="68" t="s">
        <v>255</v>
      </c>
      <c r="C58" s="92">
        <v>45107</v>
      </c>
      <c r="D58" s="92">
        <v>46203</v>
      </c>
      <c r="E58" s="70" t="s">
        <v>537</v>
      </c>
      <c r="F58" s="68" t="s">
        <v>129</v>
      </c>
      <c r="G58" s="67">
        <v>1</v>
      </c>
      <c r="H58" s="69">
        <v>1</v>
      </c>
      <c r="I58" s="78" t="s">
        <v>208</v>
      </c>
      <c r="J58" s="9"/>
      <c r="K58" s="100"/>
      <c r="L58" s="100"/>
      <c r="M58" s="100">
        <v>1</v>
      </c>
      <c r="N58" s="100"/>
      <c r="O58" s="101"/>
      <c r="P58" s="179"/>
      <c r="Q58" s="179"/>
      <c r="R58" s="179"/>
      <c r="S58" s="179"/>
      <c r="T58" s="180"/>
      <c r="U58" s="55"/>
      <c r="V58" s="55"/>
      <c r="W58" s="55"/>
      <c r="X58" s="55"/>
      <c r="Y58" s="55"/>
      <c r="Z58" s="55"/>
      <c r="AA58" s="13">
        <f t="shared" si="1"/>
        <v>1</v>
      </c>
      <c r="AB58" s="221" t="s">
        <v>415</v>
      </c>
      <c r="AC58" s="11" t="s">
        <v>164</v>
      </c>
    </row>
    <row r="59" spans="1:29" s="3" customFormat="1" ht="60" x14ac:dyDescent="0.25">
      <c r="A59" s="70" t="s">
        <v>538</v>
      </c>
      <c r="B59" s="68" t="s">
        <v>196</v>
      </c>
      <c r="C59" s="92">
        <v>45114</v>
      </c>
      <c r="D59" s="92">
        <v>46210</v>
      </c>
      <c r="E59" s="70" t="s">
        <v>539</v>
      </c>
      <c r="F59" s="68" t="s">
        <v>31</v>
      </c>
      <c r="G59" s="67">
        <v>1</v>
      </c>
      <c r="H59" s="69">
        <v>1</v>
      </c>
      <c r="I59" s="78" t="s">
        <v>208</v>
      </c>
      <c r="J59" s="9"/>
      <c r="K59" s="100"/>
      <c r="L59" s="100"/>
      <c r="M59" s="100">
        <v>1</v>
      </c>
      <c r="N59" s="100"/>
      <c r="O59" s="101"/>
      <c r="P59" s="179"/>
      <c r="Q59" s="179"/>
      <c r="R59" s="179"/>
      <c r="S59" s="179"/>
      <c r="T59" s="180"/>
      <c r="U59" s="55"/>
      <c r="V59" s="55"/>
      <c r="W59" s="55"/>
      <c r="X59" s="55"/>
      <c r="Y59" s="55"/>
      <c r="Z59" s="55"/>
      <c r="AA59" s="13">
        <f t="shared" si="1"/>
        <v>1</v>
      </c>
      <c r="AB59" s="221" t="s">
        <v>415</v>
      </c>
      <c r="AC59" s="11" t="s">
        <v>164</v>
      </c>
    </row>
    <row r="60" spans="1:29" s="3" customFormat="1" ht="60" x14ac:dyDescent="0.25">
      <c r="A60" s="70" t="s">
        <v>540</v>
      </c>
      <c r="B60" s="68" t="s">
        <v>255</v>
      </c>
      <c r="C60" s="92">
        <v>45119</v>
      </c>
      <c r="D60" s="92">
        <v>46215</v>
      </c>
      <c r="E60" s="70" t="s">
        <v>541</v>
      </c>
      <c r="F60" s="68" t="s">
        <v>41</v>
      </c>
      <c r="G60" s="67">
        <v>1</v>
      </c>
      <c r="H60" s="69">
        <v>1</v>
      </c>
      <c r="I60" s="78" t="s">
        <v>208</v>
      </c>
      <c r="J60" s="9"/>
      <c r="K60" s="100"/>
      <c r="L60" s="100"/>
      <c r="M60" s="100">
        <v>1</v>
      </c>
      <c r="N60" s="100"/>
      <c r="O60" s="101"/>
      <c r="P60" s="179"/>
      <c r="Q60" s="179"/>
      <c r="R60" s="179"/>
      <c r="S60" s="179"/>
      <c r="T60" s="180"/>
      <c r="U60" s="55"/>
      <c r="V60" s="55"/>
      <c r="W60" s="55"/>
      <c r="X60" s="55"/>
      <c r="Y60" s="55"/>
      <c r="Z60" s="55"/>
      <c r="AA60" s="13">
        <f t="shared" si="1"/>
        <v>1</v>
      </c>
      <c r="AB60" s="221" t="s">
        <v>415</v>
      </c>
      <c r="AC60" s="11" t="s">
        <v>164</v>
      </c>
    </row>
    <row r="61" spans="1:29" s="3" customFormat="1" ht="90" x14ac:dyDescent="0.25">
      <c r="A61" s="117" t="s">
        <v>542</v>
      </c>
      <c r="B61" s="118" t="s">
        <v>196</v>
      </c>
      <c r="C61" s="125">
        <v>45126</v>
      </c>
      <c r="D61" s="125">
        <v>46222</v>
      </c>
      <c r="E61" s="117" t="s">
        <v>543</v>
      </c>
      <c r="F61" s="118" t="s">
        <v>31</v>
      </c>
      <c r="G61" s="119">
        <v>3</v>
      </c>
      <c r="H61" s="120">
        <v>3</v>
      </c>
      <c r="I61" s="121" t="s">
        <v>208</v>
      </c>
      <c r="J61" s="9"/>
      <c r="K61" s="100"/>
      <c r="L61" s="100"/>
      <c r="M61" s="100">
        <v>3</v>
      </c>
      <c r="N61" s="100"/>
      <c r="O61" s="101"/>
      <c r="P61" s="179"/>
      <c r="Q61" s="179"/>
      <c r="R61" s="179"/>
      <c r="S61" s="179"/>
      <c r="T61" s="180"/>
      <c r="U61" s="55"/>
      <c r="V61" s="55"/>
      <c r="W61" s="55"/>
      <c r="X61" s="55"/>
      <c r="Y61" s="55"/>
      <c r="Z61" s="55"/>
      <c r="AA61" s="13">
        <f t="shared" si="1"/>
        <v>3</v>
      </c>
      <c r="AB61" s="222" t="s">
        <v>544</v>
      </c>
      <c r="AC61" s="220" t="s">
        <v>164</v>
      </c>
    </row>
    <row r="62" spans="1:29" s="3" customFormat="1" ht="60" x14ac:dyDescent="0.25">
      <c r="A62" s="70" t="s">
        <v>545</v>
      </c>
      <c r="B62" s="68" t="s">
        <v>379</v>
      </c>
      <c r="C62" s="92">
        <v>45127</v>
      </c>
      <c r="D62" s="92">
        <v>46223</v>
      </c>
      <c r="E62" s="70" t="s">
        <v>546</v>
      </c>
      <c r="F62" s="68" t="s">
        <v>259</v>
      </c>
      <c r="G62" s="67">
        <v>1</v>
      </c>
      <c r="H62" s="69">
        <v>1</v>
      </c>
      <c r="I62" s="78" t="s">
        <v>208</v>
      </c>
      <c r="J62" s="9"/>
      <c r="K62" s="100"/>
      <c r="L62" s="100"/>
      <c r="M62" s="100">
        <v>1</v>
      </c>
      <c r="N62" s="100"/>
      <c r="O62" s="101"/>
      <c r="P62" s="179"/>
      <c r="Q62" s="179"/>
      <c r="R62" s="179"/>
      <c r="S62" s="179"/>
      <c r="T62" s="180"/>
      <c r="U62" s="55"/>
      <c r="V62" s="55"/>
      <c r="W62" s="55"/>
      <c r="X62" s="55"/>
      <c r="Y62" s="55"/>
      <c r="Z62" s="55"/>
      <c r="AA62" s="13">
        <f t="shared" si="1"/>
        <v>1</v>
      </c>
      <c r="AB62" s="221" t="s">
        <v>415</v>
      </c>
      <c r="AC62" s="11" t="s">
        <v>164</v>
      </c>
    </row>
    <row r="63" spans="1:29" s="3" customFormat="1" ht="60" x14ac:dyDescent="0.25">
      <c r="A63" s="70" t="s">
        <v>547</v>
      </c>
      <c r="B63" s="68" t="s">
        <v>196</v>
      </c>
      <c r="C63" s="92">
        <v>45132</v>
      </c>
      <c r="D63" s="92">
        <v>46228</v>
      </c>
      <c r="E63" s="70" t="s">
        <v>548</v>
      </c>
      <c r="F63" s="68" t="s">
        <v>41</v>
      </c>
      <c r="G63" s="67">
        <v>3</v>
      </c>
      <c r="H63" s="69">
        <v>2</v>
      </c>
      <c r="I63" s="78" t="s">
        <v>208</v>
      </c>
      <c r="J63" s="9"/>
      <c r="K63" s="100"/>
      <c r="L63" s="100"/>
      <c r="M63" s="100">
        <v>2</v>
      </c>
      <c r="N63" s="100"/>
      <c r="O63" s="101"/>
      <c r="P63" s="179"/>
      <c r="Q63" s="179"/>
      <c r="R63" s="179"/>
      <c r="S63" s="179"/>
      <c r="T63" s="180"/>
      <c r="U63" s="55"/>
      <c r="V63" s="55"/>
      <c r="W63" s="55"/>
      <c r="X63" s="55"/>
      <c r="Y63" s="55"/>
      <c r="Z63" s="55"/>
      <c r="AA63" s="13">
        <f t="shared" si="1"/>
        <v>2</v>
      </c>
      <c r="AB63" s="221" t="s">
        <v>415</v>
      </c>
      <c r="AC63" s="11" t="s">
        <v>164</v>
      </c>
    </row>
    <row r="64" spans="1:29" s="3" customFormat="1" ht="60" x14ac:dyDescent="0.25">
      <c r="A64" s="70" t="s">
        <v>549</v>
      </c>
      <c r="B64" s="68" t="s">
        <v>196</v>
      </c>
      <c r="C64" s="92">
        <v>45183</v>
      </c>
      <c r="D64" s="92">
        <v>46279</v>
      </c>
      <c r="E64" s="70" t="s">
        <v>550</v>
      </c>
      <c r="F64" s="68" t="s">
        <v>129</v>
      </c>
      <c r="G64" s="67">
        <v>2</v>
      </c>
      <c r="H64" s="69">
        <v>2</v>
      </c>
      <c r="I64" s="78" t="s">
        <v>208</v>
      </c>
      <c r="J64" s="9"/>
      <c r="K64" s="100"/>
      <c r="L64" s="100"/>
      <c r="M64" s="100">
        <v>2</v>
      </c>
      <c r="N64" s="100"/>
      <c r="O64" s="101"/>
      <c r="P64" s="179"/>
      <c r="Q64" s="179"/>
      <c r="R64" s="179"/>
      <c r="S64" s="179"/>
      <c r="T64" s="180"/>
      <c r="U64" s="55"/>
      <c r="V64" s="55"/>
      <c r="W64" s="55"/>
      <c r="X64" s="55"/>
      <c r="Y64" s="55"/>
      <c r="Z64" s="55"/>
      <c r="AA64" s="13">
        <f t="shared" si="1"/>
        <v>2</v>
      </c>
      <c r="AB64" s="221" t="s">
        <v>415</v>
      </c>
      <c r="AC64" s="11" t="s">
        <v>164</v>
      </c>
    </row>
    <row r="65" spans="1:29" s="3" customFormat="1" ht="60" x14ac:dyDescent="0.25">
      <c r="A65" s="70" t="s">
        <v>551</v>
      </c>
      <c r="B65" s="68" t="s">
        <v>379</v>
      </c>
      <c r="C65" s="92">
        <v>45188</v>
      </c>
      <c r="D65" s="92">
        <v>46284</v>
      </c>
      <c r="E65" s="70" t="s">
        <v>552</v>
      </c>
      <c r="F65" s="68" t="s">
        <v>27</v>
      </c>
      <c r="G65" s="67">
        <v>1</v>
      </c>
      <c r="H65" s="69">
        <v>1</v>
      </c>
      <c r="I65" s="78" t="s">
        <v>208</v>
      </c>
      <c r="J65" s="9"/>
      <c r="K65" s="100"/>
      <c r="L65" s="100"/>
      <c r="M65" s="100">
        <v>1</v>
      </c>
      <c r="N65" s="100"/>
      <c r="O65" s="101"/>
      <c r="P65" s="179"/>
      <c r="Q65" s="179"/>
      <c r="R65" s="179"/>
      <c r="S65" s="179"/>
      <c r="T65" s="180"/>
      <c r="U65" s="55"/>
      <c r="V65" s="55"/>
      <c r="W65" s="55"/>
      <c r="X65" s="55"/>
      <c r="Y65" s="55"/>
      <c r="Z65" s="55"/>
      <c r="AA65" s="13">
        <f t="shared" si="1"/>
        <v>1</v>
      </c>
      <c r="AB65" s="221" t="s">
        <v>415</v>
      </c>
      <c r="AC65" s="11" t="s">
        <v>164</v>
      </c>
    </row>
    <row r="66" spans="1:29" s="3" customFormat="1" ht="60" x14ac:dyDescent="0.25">
      <c r="A66" s="70" t="s">
        <v>553</v>
      </c>
      <c r="B66" s="68" t="s">
        <v>196</v>
      </c>
      <c r="C66" s="92">
        <v>45201</v>
      </c>
      <c r="D66" s="92">
        <v>46297</v>
      </c>
      <c r="E66" s="70" t="s">
        <v>554</v>
      </c>
      <c r="F66" s="68" t="s">
        <v>27</v>
      </c>
      <c r="G66" s="67">
        <v>3</v>
      </c>
      <c r="H66" s="69">
        <v>1</v>
      </c>
      <c r="I66" s="78" t="s">
        <v>208</v>
      </c>
      <c r="J66" s="9"/>
      <c r="K66" s="100"/>
      <c r="L66" s="100"/>
      <c r="M66" s="100">
        <v>1</v>
      </c>
      <c r="N66" s="100"/>
      <c r="O66" s="101"/>
      <c r="P66" s="179"/>
      <c r="Q66" s="179"/>
      <c r="R66" s="179"/>
      <c r="S66" s="179"/>
      <c r="T66" s="180"/>
      <c r="U66" s="55"/>
      <c r="V66" s="55"/>
      <c r="W66" s="55"/>
      <c r="X66" s="55"/>
      <c r="Y66" s="55"/>
      <c r="Z66" s="55"/>
      <c r="AA66" s="13">
        <f t="shared" si="1"/>
        <v>1</v>
      </c>
      <c r="AB66" s="221" t="s">
        <v>415</v>
      </c>
      <c r="AC66" s="11" t="s">
        <v>164</v>
      </c>
    </row>
    <row r="67" spans="1:29" s="3" customFormat="1" ht="60" x14ac:dyDescent="0.25">
      <c r="A67" s="70" t="s">
        <v>555</v>
      </c>
      <c r="B67" s="68" t="s">
        <v>379</v>
      </c>
      <c r="C67" s="92">
        <v>45209</v>
      </c>
      <c r="D67" s="92">
        <v>46305</v>
      </c>
      <c r="E67" s="70" t="s">
        <v>556</v>
      </c>
      <c r="F67" s="68" t="s">
        <v>27</v>
      </c>
      <c r="G67" s="67">
        <v>2</v>
      </c>
      <c r="H67" s="69">
        <v>2</v>
      </c>
      <c r="I67" s="78" t="s">
        <v>208</v>
      </c>
      <c r="J67" s="9"/>
      <c r="K67" s="100"/>
      <c r="L67" s="100"/>
      <c r="M67" s="100">
        <v>2</v>
      </c>
      <c r="N67" s="100"/>
      <c r="O67" s="101"/>
      <c r="P67" s="179"/>
      <c r="Q67" s="179"/>
      <c r="R67" s="179"/>
      <c r="S67" s="179"/>
      <c r="T67" s="180"/>
      <c r="U67" s="55"/>
      <c r="V67" s="55"/>
      <c r="W67" s="55"/>
      <c r="X67" s="55"/>
      <c r="Y67" s="55"/>
      <c r="Z67" s="55"/>
      <c r="AA67" s="13">
        <f t="shared" si="1"/>
        <v>2</v>
      </c>
      <c r="AB67" s="221" t="s">
        <v>415</v>
      </c>
      <c r="AC67" s="11" t="s">
        <v>164</v>
      </c>
    </row>
    <row r="68" spans="1:29" s="3" customFormat="1" ht="60" x14ac:dyDescent="0.25">
      <c r="A68" s="70" t="s">
        <v>557</v>
      </c>
      <c r="B68" s="68" t="s">
        <v>196</v>
      </c>
      <c r="C68" s="92">
        <v>45211</v>
      </c>
      <c r="D68" s="92">
        <v>46307</v>
      </c>
      <c r="E68" s="70" t="s">
        <v>558</v>
      </c>
      <c r="F68" s="68" t="s">
        <v>31</v>
      </c>
      <c r="G68" s="67">
        <v>5</v>
      </c>
      <c r="H68" s="69">
        <v>3</v>
      </c>
      <c r="I68" s="78" t="s">
        <v>208</v>
      </c>
      <c r="J68" s="9"/>
      <c r="K68" s="100"/>
      <c r="L68" s="100"/>
      <c r="M68" s="100">
        <v>3</v>
      </c>
      <c r="N68" s="100"/>
      <c r="O68" s="101"/>
      <c r="P68" s="179"/>
      <c r="Q68" s="179"/>
      <c r="R68" s="179"/>
      <c r="S68" s="179"/>
      <c r="T68" s="180"/>
      <c r="U68" s="55"/>
      <c r="V68" s="55"/>
      <c r="W68" s="55"/>
      <c r="X68" s="55"/>
      <c r="Y68" s="55"/>
      <c r="Z68" s="55"/>
      <c r="AA68" s="13">
        <f t="shared" si="1"/>
        <v>3</v>
      </c>
      <c r="AB68" s="221" t="s">
        <v>415</v>
      </c>
      <c r="AC68" s="11" t="s">
        <v>164</v>
      </c>
    </row>
    <row r="69" spans="1:29" s="3" customFormat="1" ht="60" x14ac:dyDescent="0.25">
      <c r="A69" s="70" t="s">
        <v>559</v>
      </c>
      <c r="B69" s="68" t="s">
        <v>196</v>
      </c>
      <c r="C69" s="92">
        <v>45211</v>
      </c>
      <c r="D69" s="92">
        <v>46307</v>
      </c>
      <c r="E69" s="70" t="s">
        <v>560</v>
      </c>
      <c r="F69" s="68" t="s">
        <v>27</v>
      </c>
      <c r="G69" s="67">
        <v>6</v>
      </c>
      <c r="H69" s="69">
        <v>5</v>
      </c>
      <c r="I69" s="78" t="s">
        <v>208</v>
      </c>
      <c r="J69" s="9"/>
      <c r="K69" s="100"/>
      <c r="L69" s="100"/>
      <c r="M69" s="100">
        <v>5</v>
      </c>
      <c r="N69" s="100"/>
      <c r="O69" s="101"/>
      <c r="P69" s="179"/>
      <c r="Q69" s="179"/>
      <c r="R69" s="179"/>
      <c r="S69" s="179"/>
      <c r="T69" s="180"/>
      <c r="U69" s="55"/>
      <c r="V69" s="55"/>
      <c r="W69" s="55"/>
      <c r="X69" s="55"/>
      <c r="Y69" s="55"/>
      <c r="Z69" s="55"/>
      <c r="AA69" s="13">
        <f t="shared" si="1"/>
        <v>5</v>
      </c>
      <c r="AB69" s="221" t="s">
        <v>415</v>
      </c>
      <c r="AC69" s="11" t="s">
        <v>164</v>
      </c>
    </row>
    <row r="70" spans="1:29" s="3" customFormat="1" ht="60" x14ac:dyDescent="0.25">
      <c r="A70" s="70" t="s">
        <v>561</v>
      </c>
      <c r="B70" s="68" t="s">
        <v>255</v>
      </c>
      <c r="C70" s="92">
        <v>45217</v>
      </c>
      <c r="D70" s="92">
        <v>46313</v>
      </c>
      <c r="E70" s="70" t="s">
        <v>562</v>
      </c>
      <c r="F70" s="68" t="s">
        <v>27</v>
      </c>
      <c r="G70" s="67">
        <v>1</v>
      </c>
      <c r="H70" s="69">
        <v>1</v>
      </c>
      <c r="I70" s="78" t="s">
        <v>208</v>
      </c>
      <c r="J70" s="9"/>
      <c r="K70" s="100"/>
      <c r="L70" s="100"/>
      <c r="M70" s="100">
        <v>1</v>
      </c>
      <c r="N70" s="100"/>
      <c r="O70" s="101"/>
      <c r="P70" s="179"/>
      <c r="Q70" s="179"/>
      <c r="R70" s="179"/>
      <c r="S70" s="179"/>
      <c r="T70" s="180"/>
      <c r="U70" s="55"/>
      <c r="V70" s="55"/>
      <c r="W70" s="55"/>
      <c r="X70" s="55"/>
      <c r="Y70" s="55"/>
      <c r="Z70" s="55"/>
      <c r="AA70" s="13">
        <f t="shared" si="1"/>
        <v>1</v>
      </c>
      <c r="AB70" s="221" t="s">
        <v>415</v>
      </c>
      <c r="AC70" s="11" t="s">
        <v>164</v>
      </c>
    </row>
    <row r="71" spans="1:29" s="3" customFormat="1" ht="75" x14ac:dyDescent="0.25">
      <c r="A71" s="70" t="s">
        <v>563</v>
      </c>
      <c r="B71" s="68" t="s">
        <v>255</v>
      </c>
      <c r="C71" s="92">
        <v>45222</v>
      </c>
      <c r="D71" s="92">
        <v>46318</v>
      </c>
      <c r="E71" s="70" t="s">
        <v>564</v>
      </c>
      <c r="F71" s="68" t="s">
        <v>27</v>
      </c>
      <c r="G71" s="67">
        <v>1</v>
      </c>
      <c r="H71" s="69">
        <v>1</v>
      </c>
      <c r="I71" s="78" t="s">
        <v>208</v>
      </c>
      <c r="J71" s="9"/>
      <c r="K71" s="100"/>
      <c r="L71" s="100"/>
      <c r="M71" s="100">
        <v>1</v>
      </c>
      <c r="N71" s="100"/>
      <c r="O71" s="101"/>
      <c r="P71" s="179"/>
      <c r="Q71" s="179"/>
      <c r="R71" s="179"/>
      <c r="S71" s="179"/>
      <c r="T71" s="180"/>
      <c r="U71" s="55"/>
      <c r="V71" s="55"/>
      <c r="W71" s="55"/>
      <c r="X71" s="55"/>
      <c r="Y71" s="55"/>
      <c r="Z71" s="55"/>
      <c r="AA71" s="13">
        <f t="shared" si="1"/>
        <v>1</v>
      </c>
      <c r="AB71" s="221" t="s">
        <v>415</v>
      </c>
      <c r="AC71" s="11" t="s">
        <v>164</v>
      </c>
    </row>
    <row r="72" spans="1:29" s="3" customFormat="1" ht="60" x14ac:dyDescent="0.25">
      <c r="A72" s="70" t="s">
        <v>565</v>
      </c>
      <c r="B72" s="68" t="s">
        <v>255</v>
      </c>
      <c r="C72" s="92">
        <v>45222</v>
      </c>
      <c r="D72" s="92">
        <v>46318</v>
      </c>
      <c r="E72" s="70" t="s">
        <v>566</v>
      </c>
      <c r="F72" s="68" t="s">
        <v>17</v>
      </c>
      <c r="G72" s="67">
        <v>1</v>
      </c>
      <c r="H72" s="69">
        <v>1</v>
      </c>
      <c r="I72" s="78" t="s">
        <v>208</v>
      </c>
      <c r="J72" s="9"/>
      <c r="K72" s="100"/>
      <c r="L72" s="100"/>
      <c r="M72" s="100">
        <v>1</v>
      </c>
      <c r="N72" s="100"/>
      <c r="O72" s="101"/>
      <c r="P72" s="179"/>
      <c r="Q72" s="179"/>
      <c r="R72" s="179"/>
      <c r="S72" s="179"/>
      <c r="T72" s="180"/>
      <c r="U72" s="55"/>
      <c r="V72" s="55"/>
      <c r="W72" s="55"/>
      <c r="X72" s="55"/>
      <c r="Y72" s="55"/>
      <c r="Z72" s="55"/>
      <c r="AA72" s="13">
        <f t="shared" si="1"/>
        <v>1</v>
      </c>
      <c r="AB72" s="221" t="s">
        <v>415</v>
      </c>
      <c r="AC72" s="11" t="s">
        <v>164</v>
      </c>
    </row>
    <row r="73" spans="1:29" s="3" customFormat="1" ht="75" x14ac:dyDescent="0.25">
      <c r="A73" s="70" t="s">
        <v>567</v>
      </c>
      <c r="B73" s="68" t="s">
        <v>196</v>
      </c>
      <c r="C73" s="92">
        <v>45231</v>
      </c>
      <c r="D73" s="92">
        <v>46327</v>
      </c>
      <c r="E73" s="70" t="s">
        <v>568</v>
      </c>
      <c r="F73" s="68" t="s">
        <v>27</v>
      </c>
      <c r="G73" s="67">
        <v>1</v>
      </c>
      <c r="H73" s="69">
        <v>1</v>
      </c>
      <c r="I73" s="78" t="s">
        <v>208</v>
      </c>
      <c r="J73" s="9"/>
      <c r="K73" s="100"/>
      <c r="L73" s="100"/>
      <c r="M73" s="100">
        <v>1</v>
      </c>
      <c r="N73" s="100"/>
      <c r="O73" s="101"/>
      <c r="P73" s="179"/>
      <c r="Q73" s="179"/>
      <c r="R73" s="179"/>
      <c r="S73" s="179"/>
      <c r="T73" s="180"/>
      <c r="U73" s="55"/>
      <c r="V73" s="55"/>
      <c r="W73" s="55"/>
      <c r="X73" s="55"/>
      <c r="Y73" s="55"/>
      <c r="Z73" s="55"/>
      <c r="AA73" s="13">
        <f t="shared" si="1"/>
        <v>1</v>
      </c>
      <c r="AB73" s="221" t="s">
        <v>415</v>
      </c>
      <c r="AC73" s="11" t="s">
        <v>164</v>
      </c>
    </row>
    <row r="74" spans="1:29" s="3" customFormat="1" ht="60" x14ac:dyDescent="0.25">
      <c r="A74" s="70" t="s">
        <v>569</v>
      </c>
      <c r="B74" s="68" t="s">
        <v>255</v>
      </c>
      <c r="C74" s="92">
        <v>45240</v>
      </c>
      <c r="D74" s="92">
        <v>46336</v>
      </c>
      <c r="E74" s="70" t="s">
        <v>570</v>
      </c>
      <c r="F74" s="68" t="s">
        <v>17</v>
      </c>
      <c r="G74" s="67">
        <v>1</v>
      </c>
      <c r="H74" s="69">
        <v>1</v>
      </c>
      <c r="I74" s="78" t="s">
        <v>208</v>
      </c>
      <c r="J74" s="9"/>
      <c r="K74" s="100"/>
      <c r="L74" s="100"/>
      <c r="M74" s="100">
        <v>1</v>
      </c>
      <c r="N74" s="100"/>
      <c r="O74" s="101"/>
      <c r="P74" s="179"/>
      <c r="Q74" s="179"/>
      <c r="R74" s="179"/>
      <c r="S74" s="179"/>
      <c r="T74" s="180"/>
      <c r="U74" s="55"/>
      <c r="V74" s="55"/>
      <c r="W74" s="55"/>
      <c r="X74" s="55"/>
      <c r="Y74" s="55"/>
      <c r="Z74" s="55"/>
      <c r="AA74" s="13">
        <f t="shared" si="1"/>
        <v>1</v>
      </c>
      <c r="AB74" s="221" t="s">
        <v>415</v>
      </c>
      <c r="AC74" s="11" t="s">
        <v>164</v>
      </c>
    </row>
    <row r="75" spans="1:29" ht="60" x14ac:dyDescent="0.25">
      <c r="A75" s="70" t="s">
        <v>571</v>
      </c>
      <c r="B75" s="68" t="s">
        <v>196</v>
      </c>
      <c r="C75" s="92">
        <v>45254</v>
      </c>
      <c r="D75" s="92">
        <v>46350</v>
      </c>
      <c r="E75" s="70" t="s">
        <v>572</v>
      </c>
      <c r="F75" s="68" t="s">
        <v>27</v>
      </c>
      <c r="G75" s="67">
        <v>2</v>
      </c>
      <c r="H75" s="69">
        <v>1</v>
      </c>
      <c r="I75" s="78" t="s">
        <v>208</v>
      </c>
      <c r="K75" s="100"/>
      <c r="L75" s="100"/>
      <c r="M75" s="100">
        <v>1</v>
      </c>
      <c r="N75" s="100"/>
      <c r="O75" s="101"/>
      <c r="U75" s="55"/>
      <c r="V75" s="55"/>
      <c r="W75" s="55"/>
      <c r="X75" s="55"/>
      <c r="Y75" s="55"/>
      <c r="Z75" s="55"/>
      <c r="AA75" s="13">
        <f t="shared" si="1"/>
        <v>1</v>
      </c>
      <c r="AB75" s="221" t="s">
        <v>415</v>
      </c>
      <c r="AC75" s="11" t="s">
        <v>164</v>
      </c>
    </row>
    <row r="76" spans="1:29" ht="60" x14ac:dyDescent="0.25">
      <c r="A76" s="70" t="s">
        <v>573</v>
      </c>
      <c r="B76" s="68" t="s">
        <v>196</v>
      </c>
      <c r="C76" s="92">
        <v>45268</v>
      </c>
      <c r="D76" s="92">
        <v>46364</v>
      </c>
      <c r="E76" s="70" t="s">
        <v>574</v>
      </c>
      <c r="F76" s="68" t="s">
        <v>17</v>
      </c>
      <c r="G76" s="67">
        <v>3</v>
      </c>
      <c r="H76" s="69">
        <v>2</v>
      </c>
      <c r="I76" s="78" t="s">
        <v>208</v>
      </c>
      <c r="K76" s="100"/>
      <c r="L76" s="100"/>
      <c r="M76" s="100">
        <v>2</v>
      </c>
      <c r="N76" s="100"/>
      <c r="O76" s="101"/>
      <c r="U76" s="55"/>
      <c r="V76" s="55"/>
      <c r="W76" s="55"/>
      <c r="X76" s="55"/>
      <c r="Y76" s="55"/>
      <c r="Z76" s="55"/>
      <c r="AA76" s="13">
        <f t="shared" si="1"/>
        <v>2</v>
      </c>
      <c r="AB76" s="221" t="s">
        <v>415</v>
      </c>
      <c r="AC76" s="11" t="s">
        <v>164</v>
      </c>
    </row>
    <row r="77" spans="1:29" ht="60" x14ac:dyDescent="0.25">
      <c r="A77" s="70" t="s">
        <v>575</v>
      </c>
      <c r="B77" s="68" t="s">
        <v>196</v>
      </c>
      <c r="C77" s="92">
        <v>45279</v>
      </c>
      <c r="D77" s="92">
        <v>46375</v>
      </c>
      <c r="E77" s="70" t="s">
        <v>576</v>
      </c>
      <c r="F77" s="68" t="s">
        <v>17</v>
      </c>
      <c r="G77" s="67">
        <v>5</v>
      </c>
      <c r="H77" s="69">
        <v>4</v>
      </c>
      <c r="I77" s="78" t="s">
        <v>208</v>
      </c>
      <c r="K77" s="100"/>
      <c r="L77" s="100"/>
      <c r="M77" s="100">
        <v>4</v>
      </c>
      <c r="N77" s="100"/>
      <c r="O77" s="101"/>
      <c r="U77" s="55"/>
      <c r="V77" s="55"/>
      <c r="W77" s="55"/>
      <c r="X77" s="55"/>
      <c r="Y77" s="55"/>
      <c r="Z77" s="55"/>
      <c r="AA77" s="13">
        <f t="shared" si="1"/>
        <v>4</v>
      </c>
      <c r="AB77" s="221" t="s">
        <v>415</v>
      </c>
      <c r="AC77" s="11" t="s">
        <v>164</v>
      </c>
    </row>
    <row r="78" spans="1:29" ht="60" x14ac:dyDescent="0.25">
      <c r="A78" s="70" t="s">
        <v>577</v>
      </c>
      <c r="B78" s="68" t="s">
        <v>196</v>
      </c>
      <c r="C78" s="92">
        <v>45261</v>
      </c>
      <c r="D78" s="92">
        <v>46357</v>
      </c>
      <c r="E78" s="70" t="s">
        <v>578</v>
      </c>
      <c r="F78" s="68" t="s">
        <v>27</v>
      </c>
      <c r="G78" s="67">
        <v>2</v>
      </c>
      <c r="H78" s="69">
        <v>1</v>
      </c>
      <c r="I78" s="78" t="s">
        <v>208</v>
      </c>
      <c r="K78" s="100"/>
      <c r="L78" s="100"/>
      <c r="M78" s="100">
        <v>1</v>
      </c>
      <c r="N78" s="100"/>
      <c r="O78" s="101"/>
      <c r="U78" s="55"/>
      <c r="V78" s="55"/>
      <c r="W78" s="55"/>
      <c r="X78" s="55"/>
      <c r="Y78" s="55"/>
      <c r="Z78" s="55"/>
      <c r="AA78" s="13">
        <f t="shared" si="1"/>
        <v>1</v>
      </c>
      <c r="AB78" s="221" t="s">
        <v>415</v>
      </c>
      <c r="AC78" s="11" t="s">
        <v>164</v>
      </c>
    </row>
    <row r="79" spans="1:29" ht="60" x14ac:dyDescent="0.25">
      <c r="A79" s="70" t="s">
        <v>579</v>
      </c>
      <c r="B79" s="68" t="s">
        <v>168</v>
      </c>
      <c r="C79" s="92">
        <v>45078</v>
      </c>
      <c r="D79" s="92">
        <v>46203</v>
      </c>
      <c r="E79" s="70" t="s">
        <v>580</v>
      </c>
      <c r="F79" s="68" t="s">
        <v>17</v>
      </c>
      <c r="G79" s="67">
        <v>1</v>
      </c>
      <c r="H79" s="69">
        <v>1</v>
      </c>
      <c r="I79" s="78" t="s">
        <v>208</v>
      </c>
      <c r="K79" s="100"/>
      <c r="L79" s="100"/>
      <c r="M79" s="100">
        <v>1</v>
      </c>
      <c r="N79" s="100"/>
      <c r="O79" s="101"/>
      <c r="U79" s="55"/>
      <c r="V79" s="55"/>
      <c r="W79" s="55"/>
      <c r="X79" s="55"/>
      <c r="Y79" s="55"/>
      <c r="Z79" s="55"/>
      <c r="AA79" s="13">
        <f t="shared" si="1"/>
        <v>1</v>
      </c>
      <c r="AB79" s="221" t="s">
        <v>415</v>
      </c>
      <c r="AC79" s="11" t="s">
        <v>164</v>
      </c>
    </row>
    <row r="80" spans="1:29" ht="60" x14ac:dyDescent="0.25">
      <c r="A80" s="70" t="s">
        <v>581</v>
      </c>
      <c r="B80" s="68" t="s">
        <v>255</v>
      </c>
      <c r="C80" s="92">
        <v>45078</v>
      </c>
      <c r="D80" s="92">
        <v>46174</v>
      </c>
      <c r="E80" s="70" t="s">
        <v>582</v>
      </c>
      <c r="F80" s="68" t="s">
        <v>259</v>
      </c>
      <c r="G80" s="67">
        <v>1</v>
      </c>
      <c r="H80" s="69">
        <v>1</v>
      </c>
      <c r="I80" s="78" t="s">
        <v>208</v>
      </c>
      <c r="K80" s="100"/>
      <c r="L80" s="100"/>
      <c r="M80" s="100">
        <v>1</v>
      </c>
      <c r="N80" s="100"/>
      <c r="O80" s="101"/>
      <c r="U80" s="55"/>
      <c r="V80" s="55"/>
      <c r="W80" s="55"/>
      <c r="X80" s="55"/>
      <c r="Y80" s="55"/>
      <c r="Z80" s="55"/>
      <c r="AA80" s="13">
        <f t="shared" si="1"/>
        <v>1</v>
      </c>
      <c r="AB80" s="221" t="s">
        <v>415</v>
      </c>
      <c r="AC80" s="11" t="s">
        <v>164</v>
      </c>
    </row>
    <row r="81" spans="1:29" ht="60" x14ac:dyDescent="0.25">
      <c r="A81" s="70" t="s">
        <v>583</v>
      </c>
      <c r="B81" s="68" t="s">
        <v>168</v>
      </c>
      <c r="C81" s="92">
        <v>45139</v>
      </c>
      <c r="D81" s="92">
        <v>46238</v>
      </c>
      <c r="E81" s="70" t="s">
        <v>584</v>
      </c>
      <c r="F81" s="68" t="s">
        <v>27</v>
      </c>
      <c r="G81" s="67">
        <v>3</v>
      </c>
      <c r="H81" s="69">
        <v>2</v>
      </c>
      <c r="I81" s="78" t="s">
        <v>208</v>
      </c>
      <c r="K81" s="100"/>
      <c r="L81" s="100"/>
      <c r="M81" s="100">
        <v>2</v>
      </c>
      <c r="N81" s="100"/>
      <c r="O81" s="101"/>
      <c r="U81" s="55"/>
      <c r="V81" s="55"/>
      <c r="W81" s="55"/>
      <c r="X81" s="55"/>
      <c r="Y81" s="55"/>
      <c r="Z81" s="55"/>
      <c r="AA81" s="13">
        <f t="shared" si="1"/>
        <v>2</v>
      </c>
      <c r="AB81" s="221" t="s">
        <v>415</v>
      </c>
      <c r="AC81" s="11" t="s">
        <v>164</v>
      </c>
    </row>
    <row r="82" spans="1:29" ht="60" x14ac:dyDescent="0.25">
      <c r="A82" s="70" t="s">
        <v>585</v>
      </c>
      <c r="B82" s="68" t="s">
        <v>405</v>
      </c>
      <c r="C82" s="92">
        <v>45047</v>
      </c>
      <c r="D82" s="92">
        <v>46168</v>
      </c>
      <c r="E82" s="70" t="s">
        <v>586</v>
      </c>
      <c r="F82" s="68" t="s">
        <v>129</v>
      </c>
      <c r="G82" s="67">
        <v>1</v>
      </c>
      <c r="H82" s="69">
        <v>1</v>
      </c>
      <c r="I82" s="78" t="s">
        <v>208</v>
      </c>
      <c r="K82" s="100"/>
      <c r="L82" s="100"/>
      <c r="M82" s="100">
        <v>1</v>
      </c>
      <c r="N82" s="100"/>
      <c r="O82" s="101"/>
      <c r="U82" s="55"/>
      <c r="V82" s="55"/>
      <c r="W82" s="55"/>
      <c r="X82" s="55"/>
      <c r="Y82" s="55"/>
      <c r="Z82" s="55"/>
      <c r="AA82" s="13">
        <f t="shared" si="1"/>
        <v>1</v>
      </c>
      <c r="AB82" s="221" t="s">
        <v>415</v>
      </c>
      <c r="AC82" s="11" t="s">
        <v>164</v>
      </c>
    </row>
    <row r="83" spans="1:29" ht="60" x14ac:dyDescent="0.25">
      <c r="A83" s="70" t="s">
        <v>587</v>
      </c>
      <c r="B83" s="68" t="s">
        <v>168</v>
      </c>
      <c r="C83" s="92">
        <v>45017</v>
      </c>
      <c r="D83" s="92">
        <v>46137</v>
      </c>
      <c r="E83" s="70" t="s">
        <v>588</v>
      </c>
      <c r="F83" s="68" t="s">
        <v>13</v>
      </c>
      <c r="G83" s="67">
        <v>1</v>
      </c>
      <c r="H83" s="69">
        <v>1</v>
      </c>
      <c r="I83" s="78" t="s">
        <v>208</v>
      </c>
      <c r="K83" s="100"/>
      <c r="L83" s="100"/>
      <c r="M83" s="100">
        <v>1</v>
      </c>
      <c r="N83" s="100"/>
      <c r="O83" s="101"/>
      <c r="U83" s="55"/>
      <c r="V83" s="55"/>
      <c r="W83" s="55"/>
      <c r="X83" s="55"/>
      <c r="Y83" s="55"/>
      <c r="Z83" s="55"/>
      <c r="AA83" s="13">
        <f t="shared" si="1"/>
        <v>1</v>
      </c>
      <c r="AB83" s="221" t="s">
        <v>415</v>
      </c>
      <c r="AC83" s="11" t="s">
        <v>164</v>
      </c>
    </row>
    <row r="84" spans="1:29" ht="90" x14ac:dyDescent="0.25">
      <c r="A84" s="128" t="s">
        <v>589</v>
      </c>
      <c r="B84" s="181" t="s">
        <v>168</v>
      </c>
      <c r="C84" s="189">
        <v>45047</v>
      </c>
      <c r="D84" s="189">
        <v>46143</v>
      </c>
      <c r="E84" s="129" t="s">
        <v>590</v>
      </c>
      <c r="F84" s="181" t="s">
        <v>31</v>
      </c>
      <c r="G84" s="190">
        <v>2</v>
      </c>
      <c r="H84" s="191">
        <v>1</v>
      </c>
      <c r="I84" s="184" t="s">
        <v>208</v>
      </c>
      <c r="K84" s="100"/>
      <c r="L84" s="100"/>
      <c r="M84" s="100">
        <v>1</v>
      </c>
      <c r="N84" s="100"/>
      <c r="O84" s="101"/>
      <c r="U84" s="55"/>
      <c r="V84" s="55"/>
      <c r="W84" s="55"/>
      <c r="X84" s="55"/>
      <c r="Y84" s="55"/>
      <c r="Z84" s="55"/>
      <c r="AA84" s="13">
        <f t="shared" si="1"/>
        <v>1</v>
      </c>
      <c r="AB84" s="223" t="s">
        <v>591</v>
      </c>
      <c r="AC84" s="220" t="s">
        <v>164</v>
      </c>
    </row>
    <row r="85" spans="1:29" ht="60" x14ac:dyDescent="0.25">
      <c r="A85" s="94" t="s">
        <v>592</v>
      </c>
      <c r="B85" s="58" t="s">
        <v>329</v>
      </c>
      <c r="C85" s="60">
        <v>44658</v>
      </c>
      <c r="D85" s="60">
        <v>45754</v>
      </c>
      <c r="E85" s="175" t="s">
        <v>593</v>
      </c>
      <c r="F85" s="58" t="s">
        <v>129</v>
      </c>
      <c r="G85" s="3">
        <v>2</v>
      </c>
      <c r="H85" s="65">
        <v>2</v>
      </c>
      <c r="K85" s="100"/>
      <c r="L85" s="100">
        <v>2</v>
      </c>
      <c r="M85" s="100"/>
      <c r="N85" s="100"/>
      <c r="O85" s="101"/>
      <c r="U85" s="55"/>
      <c r="V85" s="55"/>
      <c r="W85" s="55"/>
      <c r="X85" s="55"/>
      <c r="Y85" s="55"/>
      <c r="Z85" s="55"/>
      <c r="AA85" s="13">
        <f t="shared" si="1"/>
        <v>2</v>
      </c>
      <c r="AB85" s="221" t="s">
        <v>415</v>
      </c>
      <c r="AC85" s="11" t="s">
        <v>164</v>
      </c>
    </row>
    <row r="86" spans="1:29" ht="60" x14ac:dyDescent="0.25">
      <c r="A86" s="70" t="s">
        <v>594</v>
      </c>
      <c r="B86" s="68" t="s">
        <v>595</v>
      </c>
      <c r="C86" s="92">
        <v>45303</v>
      </c>
      <c r="D86" s="92">
        <v>46399</v>
      </c>
      <c r="E86" s="95" t="s">
        <v>596</v>
      </c>
      <c r="F86" s="58" t="s">
        <v>17</v>
      </c>
      <c r="G86" s="67">
        <v>3</v>
      </c>
      <c r="H86" s="67">
        <v>3</v>
      </c>
      <c r="I86" s="78" t="s">
        <v>208</v>
      </c>
      <c r="K86" s="100"/>
      <c r="L86" s="100"/>
      <c r="M86" s="100">
        <v>3</v>
      </c>
      <c r="N86" s="100"/>
      <c r="O86" s="101"/>
      <c r="U86" s="55"/>
      <c r="V86" s="55"/>
      <c r="W86" s="55"/>
      <c r="X86" s="55"/>
      <c r="Y86" s="55"/>
      <c r="Z86" s="55"/>
      <c r="AA86" s="13">
        <f t="shared" si="1"/>
        <v>3</v>
      </c>
      <c r="AB86" s="221" t="s">
        <v>415</v>
      </c>
      <c r="AC86" s="11" t="s">
        <v>164</v>
      </c>
    </row>
    <row r="87" spans="1:29" ht="60" x14ac:dyDescent="0.25">
      <c r="A87" s="70" t="s">
        <v>597</v>
      </c>
      <c r="B87" s="68" t="s">
        <v>595</v>
      </c>
      <c r="C87" s="92">
        <v>45327</v>
      </c>
      <c r="D87" s="92">
        <v>46423</v>
      </c>
      <c r="E87" s="95" t="s">
        <v>598</v>
      </c>
      <c r="F87" s="58" t="s">
        <v>41</v>
      </c>
      <c r="G87" s="67">
        <v>1</v>
      </c>
      <c r="H87" s="67">
        <v>1</v>
      </c>
      <c r="I87" s="78" t="s">
        <v>208</v>
      </c>
      <c r="K87" s="100"/>
      <c r="L87" s="100"/>
      <c r="M87" s="100">
        <v>1</v>
      </c>
      <c r="N87" s="100"/>
      <c r="O87" s="101"/>
      <c r="U87" s="55"/>
      <c r="V87" s="55"/>
      <c r="W87" s="55"/>
      <c r="X87" s="55"/>
      <c r="Y87" s="55"/>
      <c r="Z87" s="55"/>
      <c r="AA87" s="13">
        <f t="shared" si="1"/>
        <v>1</v>
      </c>
      <c r="AB87" s="221" t="s">
        <v>415</v>
      </c>
      <c r="AC87" s="11" t="s">
        <v>164</v>
      </c>
    </row>
    <row r="88" spans="1:29" ht="60" x14ac:dyDescent="0.25">
      <c r="A88" s="70" t="s">
        <v>599</v>
      </c>
      <c r="B88" s="68" t="s">
        <v>168</v>
      </c>
      <c r="C88" s="92">
        <v>45365</v>
      </c>
      <c r="D88" s="92">
        <v>46460</v>
      </c>
      <c r="E88" s="95" t="s">
        <v>600</v>
      </c>
      <c r="F88" s="58" t="s">
        <v>27</v>
      </c>
      <c r="G88" s="67">
        <v>4</v>
      </c>
      <c r="H88" s="67">
        <v>1</v>
      </c>
      <c r="I88" s="78" t="s">
        <v>208</v>
      </c>
      <c r="K88" s="100"/>
      <c r="L88" s="100"/>
      <c r="M88" s="100">
        <v>1</v>
      </c>
      <c r="N88" s="100"/>
      <c r="O88" s="101"/>
      <c r="U88" s="55"/>
      <c r="V88" s="55"/>
      <c r="W88" s="55"/>
      <c r="X88" s="55"/>
      <c r="Y88" s="55"/>
      <c r="Z88" s="55"/>
      <c r="AA88" s="13">
        <f t="shared" si="1"/>
        <v>1</v>
      </c>
      <c r="AB88" s="221" t="s">
        <v>415</v>
      </c>
      <c r="AC88" s="11" t="s">
        <v>164</v>
      </c>
    </row>
    <row r="89" spans="1:29" ht="60" x14ac:dyDescent="0.25">
      <c r="A89" s="70" t="s">
        <v>601</v>
      </c>
      <c r="B89" s="68" t="s">
        <v>168</v>
      </c>
      <c r="C89" s="92">
        <v>45365</v>
      </c>
      <c r="D89" s="92">
        <v>46460</v>
      </c>
      <c r="E89" s="95" t="s">
        <v>602</v>
      </c>
      <c r="F89" s="58" t="s">
        <v>129</v>
      </c>
      <c r="G89" s="67">
        <v>1</v>
      </c>
      <c r="H89" s="67">
        <v>1</v>
      </c>
      <c r="I89" s="78" t="s">
        <v>208</v>
      </c>
      <c r="K89" s="100"/>
      <c r="L89" s="100"/>
      <c r="M89" s="100">
        <v>1</v>
      </c>
      <c r="N89" s="100"/>
      <c r="O89" s="101"/>
      <c r="U89" s="55"/>
      <c r="V89" s="55"/>
      <c r="W89" s="55"/>
      <c r="X89" s="55"/>
      <c r="Y89" s="55"/>
      <c r="Z89" s="55"/>
      <c r="AA89" s="13">
        <f t="shared" si="1"/>
        <v>1</v>
      </c>
      <c r="AB89" s="221" t="s">
        <v>415</v>
      </c>
      <c r="AC89" s="11" t="s">
        <v>164</v>
      </c>
    </row>
    <row r="90" spans="1:29" ht="60" x14ac:dyDescent="0.25">
      <c r="A90" s="58" t="s">
        <v>603</v>
      </c>
      <c r="B90" s="58" t="s">
        <v>168</v>
      </c>
      <c r="C90" s="60">
        <v>45292</v>
      </c>
      <c r="D90" s="60">
        <v>46388</v>
      </c>
      <c r="E90" s="175" t="s">
        <v>604</v>
      </c>
      <c r="F90" s="58" t="s">
        <v>17</v>
      </c>
      <c r="G90" s="3">
        <v>9</v>
      </c>
      <c r="H90" s="3">
        <v>8</v>
      </c>
      <c r="K90" s="100"/>
      <c r="L90" s="100"/>
      <c r="M90" s="100">
        <v>8</v>
      </c>
      <c r="N90" s="100"/>
      <c r="O90" s="101"/>
      <c r="U90" s="55"/>
      <c r="V90" s="55"/>
      <c r="W90" s="55"/>
      <c r="X90" s="55"/>
      <c r="Y90" s="55"/>
      <c r="Z90" s="55"/>
      <c r="AA90" s="98">
        <f>SUM(K90:Z90)</f>
        <v>8</v>
      </c>
      <c r="AB90" s="221" t="s">
        <v>415</v>
      </c>
      <c r="AC90" s="11" t="s">
        <v>164</v>
      </c>
    </row>
    <row r="91" spans="1:29" ht="150" x14ac:dyDescent="0.25">
      <c r="A91" s="181" t="s">
        <v>605</v>
      </c>
      <c r="B91" s="181" t="s">
        <v>606</v>
      </c>
      <c r="C91" s="125">
        <v>45292</v>
      </c>
      <c r="D91" s="125">
        <v>46388</v>
      </c>
      <c r="E91" s="225" t="s">
        <v>607</v>
      </c>
      <c r="F91" s="226" t="s">
        <v>41</v>
      </c>
      <c r="G91" s="207">
        <v>4</v>
      </c>
      <c r="H91" s="207">
        <v>3</v>
      </c>
      <c r="I91" s="184" t="s">
        <v>208</v>
      </c>
      <c r="K91" s="100"/>
      <c r="L91" s="100"/>
      <c r="M91" s="100">
        <v>3</v>
      </c>
      <c r="N91" s="100"/>
      <c r="O91" s="101"/>
      <c r="U91" s="55"/>
      <c r="V91" s="55"/>
      <c r="W91" s="55"/>
      <c r="X91" s="55"/>
      <c r="Y91" s="55"/>
      <c r="Z91" s="55"/>
      <c r="AA91" s="98">
        <f>SUM(K91:Z91)</f>
        <v>3</v>
      </c>
      <c r="AB91" s="227" t="s">
        <v>608</v>
      </c>
      <c r="AC91" s="220" t="s">
        <v>164</v>
      </c>
    </row>
    <row r="92" spans="1:29" x14ac:dyDescent="0.25">
      <c r="B92" s="58"/>
      <c r="C92" s="92"/>
      <c r="D92" s="92"/>
      <c r="E92" s="218"/>
      <c r="K92" s="100"/>
      <c r="L92" s="100"/>
      <c r="M92" s="100"/>
      <c r="N92" s="100"/>
      <c r="O92" s="101"/>
      <c r="U92" s="55"/>
      <c r="V92" s="55"/>
      <c r="W92" s="55"/>
      <c r="X92" s="55"/>
      <c r="Y92" s="55"/>
      <c r="Z92" s="55"/>
      <c r="AA92" s="98"/>
    </row>
    <row r="93" spans="1:29" x14ac:dyDescent="0.25">
      <c r="A93" s="20" t="s">
        <v>8</v>
      </c>
      <c r="B93" s="2"/>
      <c r="C93" s="2"/>
      <c r="D93" s="2"/>
      <c r="G93" s="80">
        <f>SUM(G3:G91)</f>
        <v>225</v>
      </c>
      <c r="H93" s="80">
        <f>SUM(H3:H91)</f>
        <v>196</v>
      </c>
      <c r="J93" s="9">
        <f t="shared" ref="J93:Z93" si="2">SUM(J3:J91)</f>
        <v>0</v>
      </c>
      <c r="K93" s="103">
        <f t="shared" si="2"/>
        <v>62</v>
      </c>
      <c r="L93" s="103">
        <f t="shared" si="2"/>
        <v>59</v>
      </c>
      <c r="M93" s="103">
        <f t="shared" si="2"/>
        <v>75</v>
      </c>
      <c r="N93" s="103">
        <f t="shared" si="2"/>
        <v>0</v>
      </c>
      <c r="O93" s="104">
        <f t="shared" si="2"/>
        <v>0</v>
      </c>
      <c r="P93" s="17">
        <f t="shared" si="2"/>
        <v>0</v>
      </c>
      <c r="Q93" s="17">
        <f t="shared" si="2"/>
        <v>0</v>
      </c>
      <c r="R93" s="17">
        <f t="shared" si="2"/>
        <v>0</v>
      </c>
      <c r="S93" s="17">
        <f t="shared" si="2"/>
        <v>0</v>
      </c>
      <c r="T93" s="18">
        <f t="shared" si="2"/>
        <v>0</v>
      </c>
      <c r="U93" s="55">
        <f t="shared" si="2"/>
        <v>0</v>
      </c>
      <c r="V93" s="55">
        <f t="shared" si="2"/>
        <v>0</v>
      </c>
      <c r="W93" s="55">
        <f t="shared" si="2"/>
        <v>0</v>
      </c>
      <c r="X93" s="55">
        <f t="shared" si="2"/>
        <v>0</v>
      </c>
      <c r="Y93" s="55">
        <f t="shared" si="2"/>
        <v>0</v>
      </c>
      <c r="Z93" s="55">
        <f t="shared" si="2"/>
        <v>0</v>
      </c>
      <c r="AA93" s="98">
        <f>SUM(K93:Z93)</f>
        <v>196</v>
      </c>
    </row>
  </sheetData>
  <autoFilter ref="A2:AC91" xr:uid="{5F23D737-9007-42FD-8D96-816B5C40D623}"/>
  <mergeCells count="3">
    <mergeCell ref="K1:O1"/>
    <mergeCell ref="P1:T1"/>
    <mergeCell ref="U1:Z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FF930-1644-439B-8A02-8FFDD340A75D}">
  <dimension ref="A1:AC24"/>
  <sheetViews>
    <sheetView topLeftCell="A22" workbookViewId="0">
      <selection activeCell="K24" sqref="K24:O24"/>
    </sheetView>
  </sheetViews>
  <sheetFormatPr defaultRowHeight="15" x14ac:dyDescent="0.25"/>
  <cols>
    <col min="1" max="1" width="10.85546875" style="58" customWidth="1"/>
    <col min="2" max="2" width="8.85546875" style="3"/>
    <col min="3" max="3" width="13.28515625" style="3" bestFit="1" customWidth="1"/>
    <col min="4" max="4" width="13.28515625" style="3" customWidth="1"/>
    <col min="5" max="5" width="21.28515625" style="58" customWidth="1"/>
    <col min="6" max="6" width="18.28515625" style="58" bestFit="1" customWidth="1"/>
    <col min="7" max="7" width="13.7109375" style="3" bestFit="1" customWidth="1"/>
    <col min="8" max="8" width="12" style="3" bestFit="1" customWidth="1"/>
    <col min="9" max="9" width="9.28515625" style="11" bestFit="1" customWidth="1"/>
    <col min="10" max="10" width="9.28515625" style="11" customWidth="1"/>
    <col min="11" max="14" width="8.85546875" style="25"/>
    <col min="15" max="15" width="8.85546875" style="26"/>
    <col min="16" max="19" width="8.85546875" style="179"/>
    <col min="20" max="20" width="8.85546875" style="180"/>
    <col min="21" max="25" width="8.85546875" style="27"/>
    <col min="26" max="26" width="8.85546875" style="28"/>
    <col min="27" max="27" width="8.85546875" style="33"/>
    <col min="28" max="28" width="40.140625" style="171" customWidth="1"/>
    <col min="29" max="29" width="48.85546875" style="6" bestFit="1" customWidth="1"/>
  </cols>
  <sheetData>
    <row r="1" spans="1:29" x14ac:dyDescent="0.25">
      <c r="K1" s="295" t="s">
        <v>136</v>
      </c>
      <c r="L1" s="296"/>
      <c r="M1" s="296"/>
      <c r="N1" s="296"/>
      <c r="O1" s="297"/>
      <c r="P1" s="298" t="s">
        <v>137</v>
      </c>
      <c r="Q1" s="298"/>
      <c r="R1" s="298"/>
      <c r="S1" s="298"/>
      <c r="T1" s="299"/>
      <c r="U1" s="300" t="s">
        <v>138</v>
      </c>
      <c r="V1" s="300"/>
      <c r="W1" s="300"/>
      <c r="X1" s="300"/>
      <c r="Y1" s="300"/>
      <c r="Z1" s="301"/>
    </row>
    <row r="2" spans="1:29" s="3" customFormat="1" x14ac:dyDescent="0.25">
      <c r="A2" s="81" t="s">
        <v>0</v>
      </c>
      <c r="B2" s="35" t="s">
        <v>139</v>
      </c>
      <c r="C2" s="81" t="s">
        <v>140</v>
      </c>
      <c r="D2" s="81" t="s">
        <v>411</v>
      </c>
      <c r="E2" s="35" t="s">
        <v>2</v>
      </c>
      <c r="F2" s="35" t="s">
        <v>3</v>
      </c>
      <c r="G2" s="35" t="s">
        <v>142</v>
      </c>
      <c r="H2" s="35" t="s">
        <v>4</v>
      </c>
      <c r="I2" s="36" t="s">
        <v>5</v>
      </c>
      <c r="J2" s="36" t="s">
        <v>7</v>
      </c>
      <c r="K2" s="37" t="s">
        <v>143</v>
      </c>
      <c r="L2" s="37" t="s">
        <v>144</v>
      </c>
      <c r="M2" s="37" t="s">
        <v>145</v>
      </c>
      <c r="N2" s="37" t="s">
        <v>146</v>
      </c>
      <c r="O2" s="38" t="s">
        <v>147</v>
      </c>
      <c r="P2" s="230" t="s">
        <v>148</v>
      </c>
      <c r="Q2" s="230" t="s">
        <v>149</v>
      </c>
      <c r="R2" s="230" t="s">
        <v>150</v>
      </c>
      <c r="S2" s="230" t="s">
        <v>151</v>
      </c>
      <c r="T2" s="231" t="s">
        <v>152</v>
      </c>
      <c r="U2" s="39" t="s">
        <v>153</v>
      </c>
      <c r="V2" s="39" t="s">
        <v>154</v>
      </c>
      <c r="W2" s="39" t="s">
        <v>155</v>
      </c>
      <c r="X2" s="39" t="s">
        <v>156</v>
      </c>
      <c r="Y2" s="39" t="s">
        <v>157</v>
      </c>
      <c r="Z2" s="40" t="s">
        <v>158</v>
      </c>
      <c r="AA2" s="48" t="s">
        <v>8</v>
      </c>
      <c r="AB2" s="42" t="s">
        <v>9</v>
      </c>
      <c r="AC2" s="36" t="s">
        <v>159</v>
      </c>
    </row>
    <row r="3" spans="1:29" s="3" customFormat="1" ht="118.15" customHeight="1" x14ac:dyDescent="0.25">
      <c r="A3" s="71" t="s">
        <v>609</v>
      </c>
      <c r="B3" s="73" t="s">
        <v>168</v>
      </c>
      <c r="C3" s="93">
        <v>44431</v>
      </c>
      <c r="D3" s="92">
        <v>45527</v>
      </c>
      <c r="E3" s="68" t="s">
        <v>610</v>
      </c>
      <c r="F3" s="73" t="s">
        <v>31</v>
      </c>
      <c r="G3" s="72">
        <v>22</v>
      </c>
      <c r="H3" s="74">
        <v>21</v>
      </c>
      <c r="I3" s="79"/>
      <c r="J3" s="9"/>
      <c r="K3" s="100"/>
      <c r="L3" s="100"/>
      <c r="M3" s="100"/>
      <c r="N3" s="100"/>
      <c r="O3" s="101"/>
      <c r="P3" s="179"/>
      <c r="Q3" s="179"/>
      <c r="R3" s="179"/>
      <c r="S3" s="179"/>
      <c r="T3" s="180"/>
      <c r="U3" s="55"/>
      <c r="V3" s="55"/>
      <c r="W3" s="55"/>
      <c r="X3" s="55"/>
      <c r="Y3" s="55"/>
      <c r="Z3" s="55"/>
      <c r="AA3" s="13">
        <f t="shared" ref="AA3:AA16" si="0">SUM(K3:Z3)</f>
        <v>0</v>
      </c>
      <c r="AB3" s="238" t="s">
        <v>611</v>
      </c>
      <c r="AC3" s="11"/>
    </row>
    <row r="4" spans="1:29" s="3" customFormat="1" ht="58.9" customHeight="1" x14ac:dyDescent="0.25">
      <c r="A4" s="70" t="s">
        <v>612</v>
      </c>
      <c r="B4" s="68" t="s">
        <v>310</v>
      </c>
      <c r="C4" s="92">
        <v>44449</v>
      </c>
      <c r="D4" s="92">
        <v>45545</v>
      </c>
      <c r="E4" s="70" t="s">
        <v>613</v>
      </c>
      <c r="F4" s="68" t="s">
        <v>27</v>
      </c>
      <c r="G4" s="67">
        <v>10</v>
      </c>
      <c r="H4" s="69">
        <v>10</v>
      </c>
      <c r="I4" s="78"/>
      <c r="J4" s="9"/>
      <c r="K4" s="100">
        <v>10</v>
      </c>
      <c r="L4" s="100"/>
      <c r="M4" s="100"/>
      <c r="N4" s="100"/>
      <c r="O4" s="101"/>
      <c r="P4" s="179"/>
      <c r="Q4" s="179"/>
      <c r="R4" s="179"/>
      <c r="S4" s="179"/>
      <c r="T4" s="180"/>
      <c r="U4" s="55"/>
      <c r="V4" s="55"/>
      <c r="W4" s="55"/>
      <c r="X4" s="55"/>
      <c r="Y4" s="55"/>
      <c r="Z4" s="55"/>
      <c r="AA4" s="13">
        <f t="shared" si="0"/>
        <v>10</v>
      </c>
      <c r="AB4" s="221" t="s">
        <v>614</v>
      </c>
      <c r="AC4" s="11" t="s">
        <v>164</v>
      </c>
    </row>
    <row r="5" spans="1:29" s="3" customFormat="1" ht="285" x14ac:dyDescent="0.25">
      <c r="A5" s="70" t="s">
        <v>615</v>
      </c>
      <c r="B5" s="68" t="s">
        <v>437</v>
      </c>
      <c r="C5" s="92">
        <v>44449</v>
      </c>
      <c r="D5" s="92">
        <v>45545</v>
      </c>
      <c r="E5" s="70" t="s">
        <v>616</v>
      </c>
      <c r="F5" s="68" t="s">
        <v>27</v>
      </c>
      <c r="G5" s="67">
        <v>20</v>
      </c>
      <c r="H5" s="69">
        <v>20</v>
      </c>
      <c r="I5" s="78"/>
      <c r="J5" s="9"/>
      <c r="K5" s="100"/>
      <c r="L5" s="100"/>
      <c r="M5" s="100"/>
      <c r="N5" s="100">
        <v>20</v>
      </c>
      <c r="O5" s="101"/>
      <c r="P5" s="179"/>
      <c r="Q5" s="179"/>
      <c r="R5" s="179"/>
      <c r="S5" s="179"/>
      <c r="T5" s="180"/>
      <c r="U5" s="55"/>
      <c r="V5" s="55"/>
      <c r="W5" s="55"/>
      <c r="X5" s="55"/>
      <c r="Y5" s="55"/>
      <c r="Z5" s="55"/>
      <c r="AA5" s="13">
        <f t="shared" si="0"/>
        <v>20</v>
      </c>
      <c r="AB5" s="238" t="s">
        <v>617</v>
      </c>
      <c r="AC5" s="11" t="s">
        <v>164</v>
      </c>
    </row>
    <row r="6" spans="1:29" s="3" customFormat="1" ht="90" x14ac:dyDescent="0.25">
      <c r="A6" s="70" t="s">
        <v>618</v>
      </c>
      <c r="B6" s="68" t="s">
        <v>437</v>
      </c>
      <c r="C6" s="92">
        <v>44468</v>
      </c>
      <c r="D6" s="92">
        <v>45564</v>
      </c>
      <c r="E6" s="70" t="s">
        <v>619</v>
      </c>
      <c r="F6" s="68" t="s">
        <v>17</v>
      </c>
      <c r="G6" s="67">
        <v>24</v>
      </c>
      <c r="H6" s="69">
        <v>24</v>
      </c>
      <c r="I6" s="78"/>
      <c r="J6" s="9"/>
      <c r="K6" s="100"/>
      <c r="L6" s="100"/>
      <c r="M6" s="100"/>
      <c r="N6" s="100"/>
      <c r="O6" s="101"/>
      <c r="P6" s="179"/>
      <c r="Q6" s="179"/>
      <c r="R6" s="179"/>
      <c r="S6" s="179"/>
      <c r="T6" s="180"/>
      <c r="U6" s="55"/>
      <c r="V6" s="55"/>
      <c r="W6" s="55"/>
      <c r="X6" s="55"/>
      <c r="Y6" s="55"/>
      <c r="Z6" s="55"/>
      <c r="AA6" s="13">
        <f t="shared" si="0"/>
        <v>0</v>
      </c>
      <c r="AB6" s="221" t="s">
        <v>620</v>
      </c>
      <c r="AC6" s="11"/>
    </row>
    <row r="7" spans="1:29" s="3" customFormat="1" ht="375" x14ac:dyDescent="0.25">
      <c r="A7" s="70" t="s">
        <v>621</v>
      </c>
      <c r="B7" s="68" t="s">
        <v>437</v>
      </c>
      <c r="C7" s="92">
        <v>44476</v>
      </c>
      <c r="D7" s="92">
        <v>45572</v>
      </c>
      <c r="E7" s="70" t="s">
        <v>622</v>
      </c>
      <c r="F7" s="68" t="s">
        <v>17</v>
      </c>
      <c r="G7" s="67">
        <v>20</v>
      </c>
      <c r="H7" s="69">
        <v>20</v>
      </c>
      <c r="I7" s="78"/>
      <c r="J7" s="9"/>
      <c r="K7" s="100"/>
      <c r="L7" s="100"/>
      <c r="M7" s="100"/>
      <c r="N7" s="100">
        <v>20</v>
      </c>
      <c r="O7" s="101"/>
      <c r="P7" s="179"/>
      <c r="Q7" s="179"/>
      <c r="R7" s="179"/>
      <c r="S7" s="179"/>
      <c r="T7" s="180"/>
      <c r="U7" s="55"/>
      <c r="V7" s="55"/>
      <c r="W7" s="55"/>
      <c r="X7" s="55"/>
      <c r="Y7" s="55"/>
      <c r="Z7" s="55"/>
      <c r="AA7" s="13">
        <f t="shared" si="0"/>
        <v>20</v>
      </c>
      <c r="AB7" s="221" t="s">
        <v>623</v>
      </c>
      <c r="AC7" s="11" t="s">
        <v>164</v>
      </c>
    </row>
    <row r="8" spans="1:29" s="3" customFormat="1" ht="375" x14ac:dyDescent="0.25">
      <c r="A8" s="70" t="s">
        <v>624</v>
      </c>
      <c r="B8" s="68" t="s">
        <v>437</v>
      </c>
      <c r="C8" s="92">
        <v>44484</v>
      </c>
      <c r="D8" s="92">
        <v>45580</v>
      </c>
      <c r="E8" s="70" t="s">
        <v>625</v>
      </c>
      <c r="F8" s="68" t="s">
        <v>17</v>
      </c>
      <c r="G8" s="67">
        <v>32</v>
      </c>
      <c r="H8" s="69">
        <v>32</v>
      </c>
      <c r="I8" s="78"/>
      <c r="J8" s="9"/>
      <c r="K8" s="100"/>
      <c r="L8" s="100"/>
      <c r="M8" s="100"/>
      <c r="N8" s="100">
        <v>32</v>
      </c>
      <c r="O8" s="101"/>
      <c r="P8" s="179"/>
      <c r="Q8" s="179"/>
      <c r="R8" s="179"/>
      <c r="S8" s="179"/>
      <c r="T8" s="180"/>
      <c r="U8" s="55"/>
      <c r="V8" s="55"/>
      <c r="W8" s="55"/>
      <c r="X8" s="55"/>
      <c r="Y8" s="55"/>
      <c r="Z8" s="55"/>
      <c r="AA8" s="13">
        <f t="shared" si="0"/>
        <v>32</v>
      </c>
      <c r="AB8" s="221" t="s">
        <v>626</v>
      </c>
      <c r="AC8" s="11" t="s">
        <v>164</v>
      </c>
    </row>
    <row r="9" spans="1:29" s="3" customFormat="1" ht="375" x14ac:dyDescent="0.25">
      <c r="A9" s="70" t="s">
        <v>627</v>
      </c>
      <c r="B9" s="68" t="s">
        <v>437</v>
      </c>
      <c r="C9" s="92">
        <v>44484</v>
      </c>
      <c r="D9" s="92">
        <v>45580</v>
      </c>
      <c r="E9" s="70" t="s">
        <v>628</v>
      </c>
      <c r="F9" s="68" t="s">
        <v>17</v>
      </c>
      <c r="G9" s="67">
        <v>17</v>
      </c>
      <c r="H9" s="69">
        <v>17</v>
      </c>
      <c r="I9" s="78"/>
      <c r="J9" s="9"/>
      <c r="K9" s="100"/>
      <c r="L9" s="100"/>
      <c r="M9" s="100"/>
      <c r="N9" s="100">
        <v>17</v>
      </c>
      <c r="O9" s="101"/>
      <c r="P9" s="179"/>
      <c r="Q9" s="179"/>
      <c r="R9" s="179"/>
      <c r="S9" s="179"/>
      <c r="T9" s="180"/>
      <c r="U9" s="55"/>
      <c r="V9" s="55"/>
      <c r="W9" s="55"/>
      <c r="X9" s="55"/>
      <c r="Y9" s="55"/>
      <c r="Z9" s="55"/>
      <c r="AA9" s="13">
        <f t="shared" si="0"/>
        <v>17</v>
      </c>
      <c r="AB9" s="221" t="s">
        <v>626</v>
      </c>
      <c r="AC9" s="11" t="s">
        <v>164</v>
      </c>
    </row>
    <row r="10" spans="1:29" s="3" customFormat="1" ht="345" x14ac:dyDescent="0.25">
      <c r="A10" s="71" t="s">
        <v>354</v>
      </c>
      <c r="B10" s="73" t="s">
        <v>168</v>
      </c>
      <c r="C10" s="93">
        <v>44487</v>
      </c>
      <c r="D10" s="92">
        <v>45583</v>
      </c>
      <c r="E10" s="68" t="s">
        <v>629</v>
      </c>
      <c r="F10" s="73" t="s">
        <v>129</v>
      </c>
      <c r="G10" s="72">
        <v>60</v>
      </c>
      <c r="H10" s="74">
        <v>60</v>
      </c>
      <c r="I10" s="79"/>
      <c r="J10" s="9"/>
      <c r="K10" s="100"/>
      <c r="L10" s="100">
        <v>20</v>
      </c>
      <c r="M10" s="100">
        <v>20</v>
      </c>
      <c r="N10" s="100">
        <v>20</v>
      </c>
      <c r="O10" s="101"/>
      <c r="P10" s="179"/>
      <c r="Q10" s="179"/>
      <c r="R10" s="179"/>
      <c r="S10" s="179"/>
      <c r="T10" s="180"/>
      <c r="U10" s="55"/>
      <c r="V10" s="55"/>
      <c r="W10" s="55"/>
      <c r="X10" s="55"/>
      <c r="Y10" s="55"/>
      <c r="Z10" s="55"/>
      <c r="AA10" s="13">
        <f t="shared" si="0"/>
        <v>60</v>
      </c>
      <c r="AB10" s="221" t="s">
        <v>630</v>
      </c>
      <c r="AC10" s="11" t="s">
        <v>164</v>
      </c>
    </row>
    <row r="11" spans="1:29" s="3" customFormat="1" ht="75" x14ac:dyDescent="0.25">
      <c r="A11" s="71" t="s">
        <v>631</v>
      </c>
      <c r="B11" s="73" t="s">
        <v>168</v>
      </c>
      <c r="C11" s="93">
        <v>44566</v>
      </c>
      <c r="D11" s="93">
        <v>45662</v>
      </c>
      <c r="E11" s="68" t="s">
        <v>632</v>
      </c>
      <c r="F11" s="73" t="s">
        <v>27</v>
      </c>
      <c r="G11" s="72">
        <v>18</v>
      </c>
      <c r="H11" s="74">
        <v>17</v>
      </c>
      <c r="I11" s="79"/>
      <c r="J11" s="9"/>
      <c r="K11" s="100">
        <v>17</v>
      </c>
      <c r="L11" s="100"/>
      <c r="M11" s="100"/>
      <c r="N11" s="100"/>
      <c r="O11" s="101"/>
      <c r="P11" s="179"/>
      <c r="Q11" s="179"/>
      <c r="R11" s="179"/>
      <c r="S11" s="179"/>
      <c r="T11" s="180"/>
      <c r="U11" s="55"/>
      <c r="V11" s="55"/>
      <c r="W11" s="55"/>
      <c r="X11" s="55"/>
      <c r="Y11" s="55"/>
      <c r="Z11" s="55"/>
      <c r="AA11" s="13">
        <f t="shared" si="0"/>
        <v>17</v>
      </c>
      <c r="AB11" s="221" t="s">
        <v>614</v>
      </c>
      <c r="AC11" s="11" t="s">
        <v>164</v>
      </c>
    </row>
    <row r="12" spans="1:29" s="3" customFormat="1" ht="150" x14ac:dyDescent="0.25">
      <c r="A12" s="70" t="s">
        <v>633</v>
      </c>
      <c r="B12" s="68" t="s">
        <v>437</v>
      </c>
      <c r="C12" s="92">
        <v>44665</v>
      </c>
      <c r="D12" s="92">
        <v>45761</v>
      </c>
      <c r="E12" s="70" t="s">
        <v>634</v>
      </c>
      <c r="F12" s="68" t="s">
        <v>17</v>
      </c>
      <c r="G12" s="67">
        <v>21</v>
      </c>
      <c r="H12" s="69">
        <v>21</v>
      </c>
      <c r="I12" s="78"/>
      <c r="J12" s="9"/>
      <c r="K12" s="100"/>
      <c r="L12" s="100"/>
      <c r="M12" s="100"/>
      <c r="N12" s="100">
        <v>21</v>
      </c>
      <c r="O12" s="101"/>
      <c r="P12" s="179"/>
      <c r="Q12" s="179"/>
      <c r="R12" s="179"/>
      <c r="S12" s="179"/>
      <c r="T12" s="180"/>
      <c r="U12" s="55"/>
      <c r="V12" s="55"/>
      <c r="W12" s="55"/>
      <c r="X12" s="55"/>
      <c r="Y12" s="55"/>
      <c r="Z12" s="55"/>
      <c r="AA12" s="13">
        <f t="shared" si="0"/>
        <v>21</v>
      </c>
      <c r="AB12" s="236" t="s">
        <v>635</v>
      </c>
      <c r="AC12" s="11" t="s">
        <v>164</v>
      </c>
    </row>
    <row r="13" spans="1:29" s="3" customFormat="1" ht="105" x14ac:dyDescent="0.25">
      <c r="A13" s="70" t="s">
        <v>636</v>
      </c>
      <c r="B13" s="68" t="s">
        <v>255</v>
      </c>
      <c r="C13" s="92">
        <v>44743</v>
      </c>
      <c r="D13" s="92">
        <v>45839</v>
      </c>
      <c r="E13" s="175" t="s">
        <v>487</v>
      </c>
      <c r="F13" s="75" t="s">
        <v>31</v>
      </c>
      <c r="G13" s="67">
        <v>10</v>
      </c>
      <c r="H13" s="69">
        <v>10</v>
      </c>
      <c r="I13" s="78" t="s">
        <v>208</v>
      </c>
      <c r="J13" s="9"/>
      <c r="K13" s="100"/>
      <c r="L13" s="100">
        <v>10</v>
      </c>
      <c r="M13" s="100"/>
      <c r="N13" s="100"/>
      <c r="O13" s="101"/>
      <c r="P13" s="179"/>
      <c r="Q13" s="179"/>
      <c r="R13" s="179"/>
      <c r="S13" s="179"/>
      <c r="T13" s="180"/>
      <c r="U13" s="55"/>
      <c r="V13" s="55"/>
      <c r="W13" s="55"/>
      <c r="X13" s="55"/>
      <c r="Y13" s="55"/>
      <c r="Z13" s="55"/>
      <c r="AA13" s="13">
        <f t="shared" si="0"/>
        <v>10</v>
      </c>
      <c r="AB13" s="221" t="s">
        <v>637</v>
      </c>
      <c r="AC13" s="11" t="s">
        <v>164</v>
      </c>
    </row>
    <row r="14" spans="1:29" s="3" customFormat="1" ht="255" x14ac:dyDescent="0.25">
      <c r="A14" s="181" t="s">
        <v>638</v>
      </c>
      <c r="B14" s="181" t="s">
        <v>196</v>
      </c>
      <c r="C14" s="189">
        <v>44712</v>
      </c>
      <c r="D14" s="189">
        <v>45808</v>
      </c>
      <c r="E14" s="178" t="s">
        <v>639</v>
      </c>
      <c r="F14" s="181" t="s">
        <v>41</v>
      </c>
      <c r="G14" s="182">
        <v>25</v>
      </c>
      <c r="H14" s="183">
        <v>25</v>
      </c>
      <c r="I14" s="184" t="s">
        <v>208</v>
      </c>
      <c r="J14" s="9"/>
      <c r="K14" s="100">
        <v>25</v>
      </c>
      <c r="L14" s="100"/>
      <c r="M14" s="100"/>
      <c r="N14" s="100"/>
      <c r="O14" s="101"/>
      <c r="P14" s="179"/>
      <c r="Q14" s="179"/>
      <c r="R14" s="179"/>
      <c r="S14" s="179"/>
      <c r="T14" s="180"/>
      <c r="U14" s="55"/>
      <c r="V14" s="55"/>
      <c r="W14" s="55"/>
      <c r="X14" s="55"/>
      <c r="Y14" s="55"/>
      <c r="Z14" s="55"/>
      <c r="AA14" s="13">
        <f t="shared" si="0"/>
        <v>25</v>
      </c>
      <c r="AB14" s="222" t="s">
        <v>640</v>
      </c>
      <c r="AC14" s="220" t="s">
        <v>164</v>
      </c>
    </row>
    <row r="15" spans="1:29" s="3" customFormat="1" ht="226.5" customHeight="1" x14ac:dyDescent="0.25">
      <c r="A15" s="58" t="s">
        <v>641</v>
      </c>
      <c r="B15" s="58" t="s">
        <v>196</v>
      </c>
      <c r="C15" s="60">
        <v>44761</v>
      </c>
      <c r="D15" s="60">
        <v>45857</v>
      </c>
      <c r="E15" s="175" t="s">
        <v>642</v>
      </c>
      <c r="F15" s="58" t="s">
        <v>129</v>
      </c>
      <c r="G15" s="3">
        <v>97</v>
      </c>
      <c r="H15" s="65">
        <v>97</v>
      </c>
      <c r="I15" s="11"/>
      <c r="J15" s="9"/>
      <c r="K15" s="100"/>
      <c r="L15" s="100"/>
      <c r="M15" s="100"/>
      <c r="N15" s="100"/>
      <c r="O15" s="101"/>
      <c r="P15" s="179"/>
      <c r="Q15" s="179"/>
      <c r="R15" s="179"/>
      <c r="S15" s="179"/>
      <c r="T15" s="180"/>
      <c r="U15" s="55"/>
      <c r="V15" s="55"/>
      <c r="W15" s="55"/>
      <c r="X15" s="55"/>
      <c r="Y15" s="55"/>
      <c r="Z15" s="55"/>
      <c r="AA15" s="13">
        <f t="shared" si="0"/>
        <v>0</v>
      </c>
      <c r="AB15" s="238" t="s">
        <v>643</v>
      </c>
      <c r="AC15" s="11"/>
    </row>
    <row r="16" spans="1:29" s="3" customFormat="1" ht="345" x14ac:dyDescent="0.25">
      <c r="A16" s="70" t="s">
        <v>644</v>
      </c>
      <c r="B16" s="68" t="s">
        <v>255</v>
      </c>
      <c r="C16" s="92">
        <v>45048</v>
      </c>
      <c r="D16" s="92">
        <v>46144</v>
      </c>
      <c r="E16" s="70" t="s">
        <v>645</v>
      </c>
      <c r="F16" s="68" t="s">
        <v>17</v>
      </c>
      <c r="G16" s="67">
        <v>16</v>
      </c>
      <c r="H16" s="69">
        <v>16</v>
      </c>
      <c r="I16" s="78" t="s">
        <v>208</v>
      </c>
      <c r="J16" s="9"/>
      <c r="K16" s="100"/>
      <c r="L16" s="100"/>
      <c r="M16" s="25"/>
      <c r="N16" s="100">
        <v>16</v>
      </c>
      <c r="O16" s="101"/>
      <c r="P16" s="179"/>
      <c r="Q16" s="179"/>
      <c r="R16" s="179"/>
      <c r="S16" s="179"/>
      <c r="T16" s="180"/>
      <c r="U16" s="55"/>
      <c r="V16" s="55"/>
      <c r="W16" s="55"/>
      <c r="X16" s="55"/>
      <c r="Y16" s="55"/>
      <c r="Z16" s="55"/>
      <c r="AA16" s="13">
        <f t="shared" si="0"/>
        <v>16</v>
      </c>
      <c r="AB16" s="221" t="s">
        <v>646</v>
      </c>
      <c r="AC16" s="11" t="s">
        <v>164</v>
      </c>
    </row>
    <row r="17" spans="1:29" ht="180" x14ac:dyDescent="0.25">
      <c r="A17" s="58" t="s">
        <v>647</v>
      </c>
      <c r="B17" s="58" t="s">
        <v>168</v>
      </c>
      <c r="C17" s="60">
        <v>44490</v>
      </c>
      <c r="D17" s="60">
        <v>45586</v>
      </c>
      <c r="E17" s="175" t="s">
        <v>648</v>
      </c>
      <c r="F17" s="58" t="s">
        <v>129</v>
      </c>
      <c r="G17" s="3">
        <v>87</v>
      </c>
      <c r="H17" s="65">
        <v>87</v>
      </c>
      <c r="I17" s="11" t="s">
        <v>208</v>
      </c>
      <c r="K17" s="100"/>
      <c r="L17" s="100"/>
      <c r="M17" s="100"/>
      <c r="N17" s="100"/>
      <c r="O17" s="101"/>
      <c r="U17" s="55"/>
      <c r="V17" s="55"/>
      <c r="W17" s="55"/>
      <c r="X17" s="55"/>
      <c r="Y17" s="55"/>
      <c r="Z17" s="55"/>
      <c r="AA17" s="13">
        <f t="shared" ref="AA17:AA22" si="1">SUM(K17:Z17)</f>
        <v>0</v>
      </c>
      <c r="AB17" s="170" t="s">
        <v>649</v>
      </c>
      <c r="AC17" s="11"/>
    </row>
    <row r="18" spans="1:29" ht="195" x14ac:dyDescent="0.25">
      <c r="A18" s="70" t="s">
        <v>650</v>
      </c>
      <c r="B18" s="58" t="s">
        <v>168</v>
      </c>
      <c r="C18" s="60">
        <v>45108</v>
      </c>
      <c r="D18" s="60">
        <v>46204</v>
      </c>
      <c r="E18" s="70" t="s">
        <v>651</v>
      </c>
      <c r="F18" s="68" t="s">
        <v>17</v>
      </c>
      <c r="G18" s="3">
        <v>176</v>
      </c>
      <c r="H18" s="65">
        <v>176</v>
      </c>
      <c r="I18" s="11" t="s">
        <v>44</v>
      </c>
      <c r="K18" s="100"/>
      <c r="L18" s="100"/>
      <c r="M18" s="100"/>
      <c r="N18" s="100">
        <v>49</v>
      </c>
      <c r="O18" s="101">
        <v>49</v>
      </c>
      <c r="P18" s="179">
        <v>49</v>
      </c>
      <c r="Q18" s="179">
        <v>29</v>
      </c>
      <c r="U18" s="55"/>
      <c r="V18" s="55"/>
      <c r="W18" s="55"/>
      <c r="X18" s="55"/>
      <c r="Y18" s="55"/>
      <c r="Z18" s="55"/>
      <c r="AA18" s="13">
        <f t="shared" si="1"/>
        <v>176</v>
      </c>
      <c r="AB18" s="170" t="s">
        <v>652</v>
      </c>
      <c r="AC18" s="11" t="s">
        <v>164</v>
      </c>
    </row>
    <row r="19" spans="1:29" ht="75" x14ac:dyDescent="0.25">
      <c r="A19" s="70" t="s">
        <v>653</v>
      </c>
      <c r="B19" s="68" t="s">
        <v>595</v>
      </c>
      <c r="C19" s="92">
        <v>45308</v>
      </c>
      <c r="D19" s="92">
        <v>46404</v>
      </c>
      <c r="E19" s="95" t="s">
        <v>654</v>
      </c>
      <c r="F19" s="58" t="s">
        <v>259</v>
      </c>
      <c r="G19" s="67">
        <v>12</v>
      </c>
      <c r="H19" s="67">
        <v>12</v>
      </c>
      <c r="I19" s="78" t="s">
        <v>208</v>
      </c>
      <c r="K19" s="100"/>
      <c r="L19" s="100"/>
      <c r="M19" s="100">
        <v>12</v>
      </c>
      <c r="N19" s="100"/>
      <c r="O19" s="101"/>
      <c r="U19" s="55"/>
      <c r="V19" s="55"/>
      <c r="W19" s="55"/>
      <c r="X19" s="55"/>
      <c r="Y19" s="55"/>
      <c r="Z19" s="55"/>
      <c r="AA19" s="13">
        <f t="shared" si="1"/>
        <v>12</v>
      </c>
      <c r="AB19" s="221" t="s">
        <v>614</v>
      </c>
      <c r="AC19" s="11" t="s">
        <v>164</v>
      </c>
    </row>
    <row r="20" spans="1:29" ht="120" x14ac:dyDescent="0.25">
      <c r="A20" s="117" t="s">
        <v>655</v>
      </c>
      <c r="B20" s="118" t="s">
        <v>168</v>
      </c>
      <c r="C20" s="125">
        <v>45373</v>
      </c>
      <c r="D20" s="125">
        <v>46468</v>
      </c>
      <c r="E20" s="126" t="s">
        <v>656</v>
      </c>
      <c r="F20" s="181" t="s">
        <v>41</v>
      </c>
      <c r="G20" s="119">
        <v>14</v>
      </c>
      <c r="H20" s="119">
        <v>14</v>
      </c>
      <c r="I20" s="121" t="s">
        <v>208</v>
      </c>
      <c r="K20" s="100"/>
      <c r="L20" s="100"/>
      <c r="M20" s="100">
        <v>14</v>
      </c>
      <c r="N20" s="100"/>
      <c r="O20" s="101"/>
      <c r="U20" s="55"/>
      <c r="V20" s="55"/>
      <c r="W20" s="55"/>
      <c r="X20" s="55"/>
      <c r="Y20" s="55"/>
      <c r="Z20" s="55"/>
      <c r="AA20" s="13">
        <f t="shared" si="1"/>
        <v>14</v>
      </c>
      <c r="AB20" s="223" t="s">
        <v>657</v>
      </c>
      <c r="AC20" s="220" t="s">
        <v>164</v>
      </c>
    </row>
    <row r="21" spans="1:29" ht="120" x14ac:dyDescent="0.25">
      <c r="A21" s="58" t="s">
        <v>658</v>
      </c>
      <c r="B21" s="58" t="s">
        <v>168</v>
      </c>
      <c r="C21" s="60">
        <v>44431</v>
      </c>
      <c r="D21" s="92">
        <f t="shared" ref="D21" si="2">DATE(YEAR(C21)+3,MONTH(C21),DAY(C21))</f>
        <v>45527</v>
      </c>
      <c r="E21" s="175" t="s">
        <v>659</v>
      </c>
      <c r="F21" s="58" t="s">
        <v>27</v>
      </c>
      <c r="G21" s="3">
        <v>19</v>
      </c>
      <c r="H21" s="3">
        <v>19</v>
      </c>
      <c r="I21" s="11" t="s">
        <v>208</v>
      </c>
      <c r="K21" s="100"/>
      <c r="L21" s="100"/>
      <c r="M21" s="100"/>
      <c r="N21" s="100"/>
      <c r="O21" s="101"/>
      <c r="U21" s="55"/>
      <c r="V21" s="55"/>
      <c r="W21" s="55"/>
      <c r="X21" s="55"/>
      <c r="Y21" s="55"/>
      <c r="Z21" s="55"/>
      <c r="AA21" s="13">
        <f t="shared" si="1"/>
        <v>0</v>
      </c>
      <c r="AB21" s="221" t="s">
        <v>660</v>
      </c>
      <c r="AC21" s="11" t="s">
        <v>661</v>
      </c>
    </row>
    <row r="22" spans="1:29" ht="390" x14ac:dyDescent="0.25">
      <c r="A22" s="181" t="s">
        <v>662</v>
      </c>
      <c r="B22" s="181" t="s">
        <v>168</v>
      </c>
      <c r="C22" s="125">
        <v>45331</v>
      </c>
      <c r="D22" s="125">
        <v>46427</v>
      </c>
      <c r="E22" s="239" t="s">
        <v>663</v>
      </c>
      <c r="F22" s="181" t="s">
        <v>27</v>
      </c>
      <c r="G22" s="182">
        <v>61</v>
      </c>
      <c r="H22" s="182">
        <v>61</v>
      </c>
      <c r="I22" s="184" t="s">
        <v>208</v>
      </c>
      <c r="K22" s="100"/>
      <c r="L22" s="100"/>
      <c r="M22" s="100"/>
      <c r="N22" s="100">
        <v>20</v>
      </c>
      <c r="O22" s="101">
        <v>21</v>
      </c>
      <c r="P22" s="179">
        <v>20</v>
      </c>
      <c r="U22" s="55"/>
      <c r="V22" s="55"/>
      <c r="W22" s="55"/>
      <c r="X22" s="55"/>
      <c r="Y22" s="55"/>
      <c r="Z22" s="55"/>
      <c r="AA22" s="13">
        <f t="shared" si="1"/>
        <v>61</v>
      </c>
      <c r="AB22" s="223" t="s">
        <v>664</v>
      </c>
      <c r="AC22" s="220" t="s">
        <v>164</v>
      </c>
    </row>
    <row r="23" spans="1:29" x14ac:dyDescent="0.25">
      <c r="B23" s="58"/>
      <c r="C23" s="92"/>
      <c r="D23" s="92"/>
      <c r="E23" s="218"/>
      <c r="K23" s="100"/>
      <c r="L23" s="100"/>
      <c r="M23" s="100"/>
      <c r="N23" s="100"/>
      <c r="O23" s="101"/>
      <c r="U23" s="55"/>
      <c r="V23" s="55"/>
      <c r="W23" s="55"/>
      <c r="X23" s="55"/>
      <c r="Y23" s="55"/>
      <c r="Z23" s="55"/>
      <c r="AA23" s="98"/>
    </row>
    <row r="24" spans="1:29" x14ac:dyDescent="0.25">
      <c r="A24" s="20" t="s">
        <v>8</v>
      </c>
      <c r="B24" s="2"/>
      <c r="C24" s="2"/>
      <c r="D24" s="2"/>
      <c r="G24" s="80">
        <f>SUM(G3:G22)</f>
        <v>761</v>
      </c>
      <c r="H24" s="80">
        <f>SUM(H3:H22)</f>
        <v>759</v>
      </c>
      <c r="J24" s="9">
        <f t="shared" ref="J24:Z24" si="3">SUM(J3:J22)</f>
        <v>0</v>
      </c>
      <c r="K24" s="103">
        <f t="shared" si="3"/>
        <v>52</v>
      </c>
      <c r="L24" s="103">
        <f t="shared" si="3"/>
        <v>30</v>
      </c>
      <c r="M24" s="103">
        <f t="shared" si="3"/>
        <v>46</v>
      </c>
      <c r="N24" s="103">
        <f t="shared" si="3"/>
        <v>215</v>
      </c>
      <c r="O24" s="104">
        <f t="shared" si="3"/>
        <v>70</v>
      </c>
      <c r="P24" s="17">
        <f t="shared" si="3"/>
        <v>69</v>
      </c>
      <c r="Q24" s="17">
        <f t="shared" si="3"/>
        <v>29</v>
      </c>
      <c r="R24" s="17">
        <f t="shared" si="3"/>
        <v>0</v>
      </c>
      <c r="S24" s="17">
        <f t="shared" si="3"/>
        <v>0</v>
      </c>
      <c r="T24" s="18">
        <f t="shared" si="3"/>
        <v>0</v>
      </c>
      <c r="U24" s="55">
        <f t="shared" si="3"/>
        <v>0</v>
      </c>
      <c r="V24" s="55">
        <f t="shared" si="3"/>
        <v>0</v>
      </c>
      <c r="W24" s="55">
        <f t="shared" si="3"/>
        <v>0</v>
      </c>
      <c r="X24" s="55">
        <f t="shared" si="3"/>
        <v>0</v>
      </c>
      <c r="Y24" s="55">
        <f t="shared" si="3"/>
        <v>0</v>
      </c>
      <c r="Z24" s="55">
        <f t="shared" si="3"/>
        <v>0</v>
      </c>
      <c r="AA24" s="98">
        <f>SUM(K24:Z24)</f>
        <v>511</v>
      </c>
    </row>
  </sheetData>
  <mergeCells count="3">
    <mergeCell ref="K1:O1"/>
    <mergeCell ref="P1:T1"/>
    <mergeCell ref="U1:Z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C02A-9564-4C97-A359-6E07C51DE63D}">
  <dimension ref="A1:AB6"/>
  <sheetViews>
    <sheetView topLeftCell="A4" workbookViewId="0">
      <selection activeCell="J6" sqref="J6:N6"/>
    </sheetView>
  </sheetViews>
  <sheetFormatPr defaultRowHeight="15" x14ac:dyDescent="0.25"/>
  <cols>
    <col min="1" max="1" width="9.85546875" bestFit="1" customWidth="1"/>
    <col min="2" max="2" width="18.42578125" bestFit="1" customWidth="1"/>
    <col min="3" max="3" width="12.28515625" style="3" bestFit="1" customWidth="1"/>
    <col min="4" max="4" width="18.28515625" customWidth="1"/>
    <col min="5" max="5" width="15.7109375" bestFit="1" customWidth="1"/>
    <col min="6" max="6" width="13.7109375" bestFit="1" customWidth="1"/>
    <col min="7" max="7" width="11.28515625" style="3" bestFit="1" customWidth="1"/>
    <col min="8" max="8" width="9.28515625" style="11" bestFit="1" customWidth="1"/>
    <col min="9" max="9" width="9.28515625" style="49" customWidth="1"/>
    <col min="10" max="13" width="8.85546875" style="25"/>
    <col min="14" max="14" width="8.85546875" style="26"/>
    <col min="15" max="18" width="8.85546875" style="179"/>
    <col min="19" max="19" width="8.85546875" style="180"/>
    <col min="20" max="24" width="8.85546875" style="27"/>
    <col min="25" max="25" width="8.85546875" style="28"/>
    <col min="26" max="26" width="8.85546875" style="188"/>
    <col min="27" max="27" width="41.28515625" style="58" bestFit="1" customWidth="1"/>
    <col min="28" max="28" width="48.85546875" style="173" bestFit="1" customWidth="1"/>
  </cols>
  <sheetData>
    <row r="1" spans="1:28" x14ac:dyDescent="0.25">
      <c r="J1" s="295" t="s">
        <v>136</v>
      </c>
      <c r="K1" s="296"/>
      <c r="L1" s="296"/>
      <c r="M1" s="296"/>
      <c r="N1" s="297"/>
      <c r="O1" s="298" t="s">
        <v>137</v>
      </c>
      <c r="P1" s="298"/>
      <c r="Q1" s="298"/>
      <c r="R1" s="298"/>
      <c r="S1" s="299"/>
      <c r="T1" s="300" t="s">
        <v>138</v>
      </c>
      <c r="U1" s="300"/>
      <c r="V1" s="300"/>
      <c r="W1" s="300"/>
      <c r="X1" s="300"/>
      <c r="Y1" s="301"/>
    </row>
    <row r="2" spans="1:28" s="3" customFormat="1" x14ac:dyDescent="0.25">
      <c r="A2" s="35" t="s">
        <v>0</v>
      </c>
      <c r="B2" s="35" t="s">
        <v>665</v>
      </c>
      <c r="C2" s="35" t="s">
        <v>140</v>
      </c>
      <c r="D2" s="35" t="s">
        <v>2</v>
      </c>
      <c r="E2" s="35" t="s">
        <v>3</v>
      </c>
      <c r="F2" s="35" t="s">
        <v>142</v>
      </c>
      <c r="G2" s="35" t="s">
        <v>4</v>
      </c>
      <c r="H2" s="36" t="s">
        <v>5</v>
      </c>
      <c r="I2" s="42" t="s">
        <v>7</v>
      </c>
      <c r="J2" s="37" t="s">
        <v>143</v>
      </c>
      <c r="K2" s="37" t="s">
        <v>144</v>
      </c>
      <c r="L2" s="37" t="s">
        <v>145</v>
      </c>
      <c r="M2" s="37" t="s">
        <v>146</v>
      </c>
      <c r="N2" s="38" t="s">
        <v>147</v>
      </c>
      <c r="O2" s="230" t="s">
        <v>148</v>
      </c>
      <c r="P2" s="230" t="s">
        <v>149</v>
      </c>
      <c r="Q2" s="230" t="s">
        <v>150</v>
      </c>
      <c r="R2" s="230" t="s">
        <v>151</v>
      </c>
      <c r="S2" s="231" t="s">
        <v>152</v>
      </c>
      <c r="T2" s="39" t="s">
        <v>153</v>
      </c>
      <c r="U2" s="39" t="s">
        <v>154</v>
      </c>
      <c r="V2" s="39" t="s">
        <v>155</v>
      </c>
      <c r="W2" s="39" t="s">
        <v>156</v>
      </c>
      <c r="X2" s="39" t="s">
        <v>157</v>
      </c>
      <c r="Y2" s="40" t="s">
        <v>158</v>
      </c>
      <c r="Z2" s="41" t="s">
        <v>8</v>
      </c>
      <c r="AA2" s="35" t="s">
        <v>9</v>
      </c>
      <c r="AB2" s="36" t="s">
        <v>159</v>
      </c>
    </row>
    <row r="3" spans="1:28" s="3" customFormat="1" ht="166.5" customHeight="1" x14ac:dyDescent="0.25">
      <c r="A3" s="3" t="s">
        <v>666</v>
      </c>
      <c r="B3" s="3" t="s">
        <v>667</v>
      </c>
      <c r="C3" s="60">
        <v>45265</v>
      </c>
      <c r="D3" s="175" t="s">
        <v>668</v>
      </c>
      <c r="E3" s="3" t="s">
        <v>17</v>
      </c>
      <c r="F3" s="3">
        <v>320</v>
      </c>
      <c r="G3" s="3">
        <v>320</v>
      </c>
      <c r="H3" s="11" t="s">
        <v>208</v>
      </c>
      <c r="I3" s="49"/>
      <c r="J3" s="100"/>
      <c r="K3" s="100">
        <v>27</v>
      </c>
      <c r="L3" s="100">
        <v>160</v>
      </c>
      <c r="M3" s="100">
        <v>48</v>
      </c>
      <c r="N3" s="101">
        <v>71</v>
      </c>
      <c r="O3" s="179">
        <v>14</v>
      </c>
      <c r="P3" s="17"/>
      <c r="Q3" s="17"/>
      <c r="R3" s="17"/>
      <c r="S3" s="18"/>
      <c r="T3" s="15"/>
      <c r="U3" s="15"/>
      <c r="V3" s="15"/>
      <c r="W3" s="15"/>
      <c r="X3" s="15"/>
      <c r="Y3" s="19"/>
      <c r="Z3" s="10">
        <f>SUM(I3:Y3)</f>
        <v>320</v>
      </c>
      <c r="AA3" s="175" t="s">
        <v>669</v>
      </c>
      <c r="AB3" s="11" t="s">
        <v>670</v>
      </c>
    </row>
    <row r="4" spans="1:28" s="3" customFormat="1" ht="375" x14ac:dyDescent="0.25">
      <c r="A4" s="3" t="s">
        <v>671</v>
      </c>
      <c r="B4" s="3" t="s">
        <v>667</v>
      </c>
      <c r="C4" s="60">
        <v>45363</v>
      </c>
      <c r="D4" s="70" t="s">
        <v>672</v>
      </c>
      <c r="E4" s="3" t="s">
        <v>17</v>
      </c>
      <c r="F4" s="3">
        <v>106</v>
      </c>
      <c r="G4" s="3">
        <v>106</v>
      </c>
      <c r="H4" s="11" t="s">
        <v>208</v>
      </c>
      <c r="I4" s="49"/>
      <c r="J4" s="100"/>
      <c r="K4" s="100"/>
      <c r="L4" s="100"/>
      <c r="M4" s="100">
        <v>49</v>
      </c>
      <c r="N4" s="101">
        <v>49</v>
      </c>
      <c r="O4" s="179">
        <v>8</v>
      </c>
      <c r="P4" s="17"/>
      <c r="Q4" s="17"/>
      <c r="R4" s="17"/>
      <c r="S4" s="18"/>
      <c r="T4" s="15"/>
      <c r="U4" s="15"/>
      <c r="V4" s="15"/>
      <c r="W4" s="15"/>
      <c r="X4" s="15"/>
      <c r="Y4" s="19"/>
      <c r="Z4" s="10">
        <f t="shared" ref="Z4" si="0">SUM(I4:Y4)</f>
        <v>106</v>
      </c>
      <c r="AA4" s="175" t="s">
        <v>673</v>
      </c>
      <c r="AB4" s="11" t="s">
        <v>670</v>
      </c>
    </row>
    <row r="5" spans="1:28" s="3" customFormat="1" x14ac:dyDescent="0.25">
      <c r="A5" s="2"/>
      <c r="B5" s="2"/>
      <c r="C5" s="2"/>
      <c r="D5" s="2"/>
      <c r="E5" s="2"/>
      <c r="F5" s="2"/>
      <c r="G5" s="2"/>
      <c r="H5" s="9"/>
      <c r="I5" s="21"/>
      <c r="J5" s="14"/>
      <c r="K5" s="14"/>
      <c r="L5" s="14"/>
      <c r="M5" s="14"/>
      <c r="N5" s="16"/>
      <c r="O5" s="17"/>
      <c r="P5" s="17"/>
      <c r="Q5" s="17"/>
      <c r="R5" s="17"/>
      <c r="S5" s="18"/>
      <c r="T5" s="15"/>
      <c r="U5" s="15"/>
      <c r="V5" s="15"/>
      <c r="W5" s="15"/>
      <c r="X5" s="15"/>
      <c r="Y5" s="19"/>
      <c r="Z5" s="10"/>
      <c r="AA5" s="20"/>
      <c r="AB5" s="57"/>
    </row>
    <row r="6" spans="1:28" x14ac:dyDescent="0.25">
      <c r="A6" s="1" t="s">
        <v>8</v>
      </c>
      <c r="B6" s="1"/>
      <c r="C6" s="2"/>
      <c r="G6" s="2">
        <f>SUM(G3:G5)</f>
        <v>426</v>
      </c>
      <c r="I6" s="21">
        <f t="shared" ref="I6:Y6" si="1">SUM(I3:I5)</f>
        <v>0</v>
      </c>
      <c r="J6" s="99">
        <f t="shared" si="1"/>
        <v>0</v>
      </c>
      <c r="K6" s="99">
        <f t="shared" si="1"/>
        <v>27</v>
      </c>
      <c r="L6" s="99">
        <f t="shared" si="1"/>
        <v>160</v>
      </c>
      <c r="M6" s="99">
        <f t="shared" si="1"/>
        <v>97</v>
      </c>
      <c r="N6" s="102">
        <f t="shared" si="1"/>
        <v>120</v>
      </c>
      <c r="O6" s="17">
        <f t="shared" si="1"/>
        <v>22</v>
      </c>
      <c r="P6" s="17">
        <f t="shared" si="1"/>
        <v>0</v>
      </c>
      <c r="Q6" s="17">
        <f t="shared" si="1"/>
        <v>0</v>
      </c>
      <c r="R6" s="17">
        <f t="shared" si="1"/>
        <v>0</v>
      </c>
      <c r="S6" s="18">
        <f t="shared" si="1"/>
        <v>0</v>
      </c>
      <c r="T6" s="15">
        <f t="shared" si="1"/>
        <v>0</v>
      </c>
      <c r="U6" s="15">
        <f t="shared" si="1"/>
        <v>0</v>
      </c>
      <c r="V6" s="15">
        <f t="shared" si="1"/>
        <v>0</v>
      </c>
      <c r="W6" s="15">
        <f t="shared" si="1"/>
        <v>0</v>
      </c>
      <c r="X6" s="15">
        <f t="shared" si="1"/>
        <v>0</v>
      </c>
      <c r="Y6" s="19">
        <f t="shared" si="1"/>
        <v>0</v>
      </c>
      <c r="Z6" s="97">
        <f>SUM(J6:Y6)</f>
        <v>426</v>
      </c>
    </row>
  </sheetData>
  <mergeCells count="3">
    <mergeCell ref="J1:N1"/>
    <mergeCell ref="O1:S1"/>
    <mergeCell ref="T1:Y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9238-7916-46C2-97DC-B1A09FD959C0}">
  <dimension ref="A1:AB203"/>
  <sheetViews>
    <sheetView tabSelected="1" zoomScale="90" zoomScaleNormal="70" workbookViewId="0">
      <selection activeCell="D3" sqref="D3"/>
    </sheetView>
  </sheetViews>
  <sheetFormatPr defaultRowHeight="15" x14ac:dyDescent="0.25"/>
  <cols>
    <col min="1" max="1" width="9.140625" style="202"/>
    <col min="2" max="2" width="19" style="202" customWidth="1"/>
    <col min="3" max="3" width="15.7109375" style="202" bestFit="1" customWidth="1"/>
    <col min="4" max="4" width="20" style="130" bestFit="1" customWidth="1"/>
    <col min="5" max="5" width="9.28515625" style="51" customWidth="1"/>
    <col min="6" max="9" width="9.140625" style="153" customWidth="1"/>
    <col min="10" max="10" width="9.140625" style="154" customWidth="1"/>
    <col min="11" max="14" width="9.140625" style="148" customWidth="1"/>
    <col min="15" max="15" width="9.140625" style="149" customWidth="1"/>
    <col min="16" max="20" width="9.140625" style="150" customWidth="1"/>
    <col min="21" max="21" width="9.140625" style="151" customWidth="1"/>
    <col min="22" max="22" width="9.140625" style="131" customWidth="1"/>
    <col min="23" max="23" width="55.7109375" style="155" customWidth="1"/>
    <col min="24" max="24" width="56.7109375" style="205" bestFit="1" customWidth="1"/>
    <col min="25" max="25" width="12" style="52" customWidth="1"/>
    <col min="26" max="26" width="27.28515625" customWidth="1"/>
    <col min="28" max="28" width="46.7109375" customWidth="1"/>
  </cols>
  <sheetData>
    <row r="1" spans="1:28" x14ac:dyDescent="0.25">
      <c r="F1" s="302" t="s">
        <v>136</v>
      </c>
      <c r="G1" s="303"/>
      <c r="H1" s="303"/>
      <c r="I1" s="303"/>
      <c r="J1" s="304"/>
      <c r="K1" s="305" t="s">
        <v>137</v>
      </c>
      <c r="L1" s="305"/>
      <c r="M1" s="305"/>
      <c r="N1" s="305"/>
      <c r="O1" s="306"/>
      <c r="P1" s="307" t="s">
        <v>138</v>
      </c>
      <c r="Q1" s="307"/>
      <c r="R1" s="307"/>
      <c r="S1" s="307"/>
      <c r="T1" s="307"/>
      <c r="U1" s="308"/>
      <c r="Y1" s="51"/>
    </row>
    <row r="2" spans="1:28" s="3" customFormat="1" ht="30" x14ac:dyDescent="0.25">
      <c r="A2" s="132" t="s">
        <v>674</v>
      </c>
      <c r="B2" s="132" t="s">
        <v>675</v>
      </c>
      <c r="C2" s="132" t="s">
        <v>3</v>
      </c>
      <c r="D2" s="132" t="s">
        <v>676</v>
      </c>
      <c r="E2" s="133" t="s">
        <v>5</v>
      </c>
      <c r="F2" s="232" t="s">
        <v>143</v>
      </c>
      <c r="G2" s="232" t="s">
        <v>144</v>
      </c>
      <c r="H2" s="232" t="s">
        <v>145</v>
      </c>
      <c r="I2" s="232" t="s">
        <v>146</v>
      </c>
      <c r="J2" s="233" t="s">
        <v>147</v>
      </c>
      <c r="K2" s="134" t="s">
        <v>148</v>
      </c>
      <c r="L2" s="134" t="s">
        <v>149</v>
      </c>
      <c r="M2" s="134" t="s">
        <v>150</v>
      </c>
      <c r="N2" s="134" t="s">
        <v>151</v>
      </c>
      <c r="O2" s="135" t="s">
        <v>152</v>
      </c>
      <c r="P2" s="136" t="s">
        <v>153</v>
      </c>
      <c r="Q2" s="136" t="s">
        <v>154</v>
      </c>
      <c r="R2" s="136" t="s">
        <v>155</v>
      </c>
      <c r="S2" s="136" t="s">
        <v>156</v>
      </c>
      <c r="T2" s="136" t="s">
        <v>157</v>
      </c>
      <c r="U2" s="137" t="s">
        <v>158</v>
      </c>
      <c r="V2" s="138" t="s">
        <v>8</v>
      </c>
      <c r="W2" s="156" t="s">
        <v>9</v>
      </c>
      <c r="X2" s="133" t="s">
        <v>159</v>
      </c>
      <c r="Y2" s="156" t="s">
        <v>677</v>
      </c>
      <c r="AA2" s="2" t="s">
        <v>678</v>
      </c>
    </row>
    <row r="3" spans="1:28" s="3" customFormat="1" ht="177.6" customHeight="1" x14ac:dyDescent="0.25">
      <c r="A3" s="50" t="s">
        <v>679</v>
      </c>
      <c r="B3" s="50" t="s">
        <v>680</v>
      </c>
      <c r="C3" s="50" t="s">
        <v>34</v>
      </c>
      <c r="D3" s="105">
        <v>8</v>
      </c>
      <c r="E3" s="139"/>
      <c r="F3" s="140"/>
      <c r="G3" s="140"/>
      <c r="H3" s="140"/>
      <c r="I3" s="140"/>
      <c r="J3" s="141"/>
      <c r="K3" s="157">
        <v>8</v>
      </c>
      <c r="L3" s="157"/>
      <c r="M3" s="157"/>
      <c r="N3" s="157"/>
      <c r="O3" s="160"/>
      <c r="P3" s="55"/>
      <c r="Q3" s="55"/>
      <c r="R3" s="55"/>
      <c r="S3" s="150"/>
      <c r="T3" s="55"/>
      <c r="U3" s="56"/>
      <c r="V3" s="142">
        <f t="shared" ref="V3:V66" si="0">SUM(F3:U3)</f>
        <v>8</v>
      </c>
      <c r="W3" s="192" t="s">
        <v>681</v>
      </c>
      <c r="X3" s="193" t="s">
        <v>682</v>
      </c>
      <c r="Y3" s="219" t="s">
        <v>683</v>
      </c>
      <c r="AA3" s="216"/>
      <c r="AB3" s="3" t="s">
        <v>684</v>
      </c>
    </row>
    <row r="4" spans="1:28" s="3" customFormat="1" ht="240" x14ac:dyDescent="0.25">
      <c r="A4" s="127" t="s">
        <v>685</v>
      </c>
      <c r="B4" s="127" t="s">
        <v>686</v>
      </c>
      <c r="C4" s="127" t="s">
        <v>34</v>
      </c>
      <c r="D4" s="216">
        <v>0</v>
      </c>
      <c r="E4" s="143"/>
      <c r="F4" s="140"/>
      <c r="G4" s="140"/>
      <c r="H4" s="140"/>
      <c r="I4" s="140"/>
      <c r="J4" s="141"/>
      <c r="K4" s="157"/>
      <c r="L4" s="157"/>
      <c r="M4" s="157"/>
      <c r="N4" s="157"/>
      <c r="O4" s="160"/>
      <c r="P4" s="55"/>
      <c r="Q4" s="55"/>
      <c r="R4" s="55"/>
      <c r="S4" s="55"/>
      <c r="T4" s="55"/>
      <c r="U4" s="56"/>
      <c r="V4" s="142">
        <f t="shared" si="0"/>
        <v>0</v>
      </c>
      <c r="W4" s="195" t="s">
        <v>687</v>
      </c>
      <c r="X4" s="200" t="s">
        <v>688</v>
      </c>
      <c r="Y4" s="196"/>
      <c r="AA4" s="209"/>
      <c r="AB4" s="3" t="s">
        <v>689</v>
      </c>
    </row>
    <row r="5" spans="1:28" s="3" customFormat="1" ht="195.75" customHeight="1" x14ac:dyDescent="0.25">
      <c r="A5" s="127" t="s">
        <v>690</v>
      </c>
      <c r="B5" s="127" t="s">
        <v>691</v>
      </c>
      <c r="C5" s="127" t="s">
        <v>34</v>
      </c>
      <c r="D5" s="216">
        <v>0</v>
      </c>
      <c r="E5" s="143"/>
      <c r="F5" s="140"/>
      <c r="G5" s="140"/>
      <c r="H5" s="140"/>
      <c r="I5" s="140"/>
      <c r="J5" s="141"/>
      <c r="K5" s="157"/>
      <c r="L5" s="157"/>
      <c r="M5" s="157"/>
      <c r="N5" s="157"/>
      <c r="O5" s="160"/>
      <c r="P5" s="55"/>
      <c r="Q5" s="55"/>
      <c r="R5" s="55"/>
      <c r="S5" s="55"/>
      <c r="T5" s="55"/>
      <c r="U5" s="56"/>
      <c r="V5" s="142">
        <f t="shared" si="0"/>
        <v>0</v>
      </c>
      <c r="W5" s="195" t="s">
        <v>692</v>
      </c>
      <c r="X5" s="196" t="s">
        <v>693</v>
      </c>
      <c r="Y5" s="196" t="s">
        <v>694</v>
      </c>
      <c r="AA5" s="285"/>
      <c r="AB5" s="3" t="s">
        <v>695</v>
      </c>
    </row>
    <row r="6" spans="1:28" s="3" customFormat="1" ht="60" x14ac:dyDescent="0.25">
      <c r="A6" s="127" t="s">
        <v>696</v>
      </c>
      <c r="B6" s="127" t="s">
        <v>697</v>
      </c>
      <c r="C6" s="127" t="s">
        <v>34</v>
      </c>
      <c r="D6" s="216">
        <v>0</v>
      </c>
      <c r="E6" s="143"/>
      <c r="F6" s="140"/>
      <c r="G6" s="140"/>
      <c r="H6" s="140"/>
      <c r="I6" s="140"/>
      <c r="J6" s="141"/>
      <c r="K6" s="53"/>
      <c r="L6" s="53"/>
      <c r="M6" s="53"/>
      <c r="N6" s="53"/>
      <c r="O6" s="54"/>
      <c r="P6" s="55"/>
      <c r="Q6" s="55"/>
      <c r="R6" s="55"/>
      <c r="S6" s="55"/>
      <c r="T6" s="55"/>
      <c r="U6" s="56"/>
      <c r="V6" s="142">
        <f t="shared" si="0"/>
        <v>0</v>
      </c>
      <c r="W6" s="195" t="s">
        <v>698</v>
      </c>
      <c r="X6" s="196" t="s">
        <v>699</v>
      </c>
      <c r="Y6" s="196"/>
    </row>
    <row r="7" spans="1:28" s="3" customFormat="1" ht="216" customHeight="1" x14ac:dyDescent="0.25">
      <c r="A7" s="50" t="s">
        <v>700</v>
      </c>
      <c r="B7" s="50" t="s">
        <v>701</v>
      </c>
      <c r="C7" s="50" t="s">
        <v>34</v>
      </c>
      <c r="D7" s="105">
        <v>14</v>
      </c>
      <c r="E7" s="139"/>
      <c r="F7" s="140"/>
      <c r="G7" s="140"/>
      <c r="H7" s="140"/>
      <c r="I7" s="140"/>
      <c r="J7" s="141"/>
      <c r="K7" s="157"/>
      <c r="L7" s="157"/>
      <c r="M7" s="157"/>
      <c r="N7" s="157"/>
      <c r="O7" s="54"/>
      <c r="P7" s="55"/>
      <c r="Q7" s="55"/>
      <c r="R7" s="55"/>
      <c r="S7" s="55"/>
      <c r="T7" s="150">
        <v>14</v>
      </c>
      <c r="U7" s="151"/>
      <c r="V7" s="142">
        <f t="shared" si="0"/>
        <v>14</v>
      </c>
      <c r="W7" s="192" t="s">
        <v>702</v>
      </c>
      <c r="X7" s="193" t="s">
        <v>682</v>
      </c>
      <c r="Y7" s="219" t="s">
        <v>703</v>
      </c>
    </row>
    <row r="8" spans="1:28" s="3" customFormat="1" ht="105" x14ac:dyDescent="0.25">
      <c r="A8" s="208" t="s">
        <v>704</v>
      </c>
      <c r="B8" s="208" t="s">
        <v>705</v>
      </c>
      <c r="C8" s="208" t="s">
        <v>34</v>
      </c>
      <c r="D8" s="209">
        <v>0</v>
      </c>
      <c r="E8" s="210"/>
      <c r="F8" s="146"/>
      <c r="G8" s="146"/>
      <c r="H8" s="146"/>
      <c r="I8" s="146"/>
      <c r="J8" s="147"/>
      <c r="K8" s="53"/>
      <c r="L8" s="53"/>
      <c r="M8" s="53"/>
      <c r="N8" s="53"/>
      <c r="O8" s="54"/>
      <c r="P8" s="55"/>
      <c r="Q8" s="55"/>
      <c r="R8" s="55"/>
      <c r="S8" s="55"/>
      <c r="T8" s="55"/>
      <c r="U8" s="56"/>
      <c r="V8" s="142">
        <f t="shared" si="0"/>
        <v>0</v>
      </c>
      <c r="W8" s="211" t="s">
        <v>706</v>
      </c>
      <c r="X8" s="212" t="s">
        <v>164</v>
      </c>
      <c r="Y8" s="213" t="s">
        <v>694</v>
      </c>
    </row>
    <row r="9" spans="1:28" s="3" customFormat="1" ht="195" x14ac:dyDescent="0.25">
      <c r="A9" s="127" t="s">
        <v>707</v>
      </c>
      <c r="B9" s="127" t="s">
        <v>708</v>
      </c>
      <c r="C9" s="127" t="s">
        <v>34</v>
      </c>
      <c r="D9" s="216">
        <v>0</v>
      </c>
      <c r="E9" s="143"/>
      <c r="F9" s="140"/>
      <c r="G9" s="140"/>
      <c r="H9" s="140"/>
      <c r="I9" s="140"/>
      <c r="J9" s="141"/>
      <c r="K9" s="53"/>
      <c r="L9" s="53"/>
      <c r="M9" s="53"/>
      <c r="N9" s="53"/>
      <c r="O9" s="54"/>
      <c r="P9" s="161"/>
      <c r="Q9" s="161"/>
      <c r="R9" s="161"/>
      <c r="S9" s="161"/>
      <c r="T9" s="161"/>
      <c r="U9" s="164"/>
      <c r="V9" s="145">
        <f t="shared" si="0"/>
        <v>0</v>
      </c>
      <c r="W9" s="195" t="s">
        <v>709</v>
      </c>
      <c r="X9" s="200" t="s">
        <v>688</v>
      </c>
      <c r="Y9" s="228"/>
    </row>
    <row r="10" spans="1:28" s="3" customFormat="1" ht="120" x14ac:dyDescent="0.25">
      <c r="A10" s="124" t="s">
        <v>710</v>
      </c>
      <c r="B10" s="124" t="s">
        <v>711</v>
      </c>
      <c r="C10" s="124" t="s">
        <v>712</v>
      </c>
      <c r="D10" s="203">
        <v>0</v>
      </c>
      <c r="E10" s="144"/>
      <c r="F10" s="140"/>
      <c r="G10" s="140"/>
      <c r="H10" s="140"/>
      <c r="I10" s="140"/>
      <c r="J10" s="141"/>
      <c r="K10" s="53"/>
      <c r="L10" s="53"/>
      <c r="M10" s="53"/>
      <c r="N10" s="53"/>
      <c r="O10" s="54"/>
      <c r="P10" s="55"/>
      <c r="Q10" s="55"/>
      <c r="R10" s="55"/>
      <c r="S10" s="55"/>
      <c r="T10" s="55"/>
      <c r="U10" s="56"/>
      <c r="V10" s="142">
        <f t="shared" si="0"/>
        <v>0</v>
      </c>
      <c r="W10" s="197" t="s">
        <v>713</v>
      </c>
      <c r="X10" s="198" t="s">
        <v>164</v>
      </c>
      <c r="Y10" s="199" t="s">
        <v>694</v>
      </c>
    </row>
    <row r="11" spans="1:28" s="3" customFormat="1" ht="165" x14ac:dyDescent="0.25">
      <c r="A11" s="50" t="s">
        <v>714</v>
      </c>
      <c r="B11" s="50" t="s">
        <v>715</v>
      </c>
      <c r="C11" s="50" t="s">
        <v>712</v>
      </c>
      <c r="D11" s="105">
        <v>5</v>
      </c>
      <c r="E11" s="139"/>
      <c r="F11" s="140"/>
      <c r="G11" s="140"/>
      <c r="H11" s="140"/>
      <c r="I11" s="140"/>
      <c r="J11" s="141"/>
      <c r="K11" s="53"/>
      <c r="L11" s="53"/>
      <c r="M11" s="53"/>
      <c r="N11" s="53"/>
      <c r="O11" s="54"/>
      <c r="P11" s="161"/>
      <c r="Q11" s="55"/>
      <c r="R11" s="161"/>
      <c r="S11" s="161"/>
      <c r="T11" s="161">
        <v>5</v>
      </c>
      <c r="U11" s="164"/>
      <c r="V11" s="145">
        <f t="shared" si="0"/>
        <v>5</v>
      </c>
      <c r="W11" s="192" t="s">
        <v>716</v>
      </c>
      <c r="X11" s="193" t="s">
        <v>682</v>
      </c>
      <c r="Y11" s="194" t="s">
        <v>717</v>
      </c>
    </row>
    <row r="12" spans="1:28" s="3" customFormat="1" ht="90" x14ac:dyDescent="0.25">
      <c r="A12" s="124" t="s">
        <v>718</v>
      </c>
      <c r="B12" s="124" t="s">
        <v>719</v>
      </c>
      <c r="C12" s="124" t="s">
        <v>712</v>
      </c>
      <c r="D12" s="203">
        <v>0</v>
      </c>
      <c r="E12" s="144"/>
      <c r="F12" s="146"/>
      <c r="G12" s="146"/>
      <c r="H12" s="146"/>
      <c r="I12" s="146"/>
      <c r="J12" s="147"/>
      <c r="K12" s="53"/>
      <c r="L12" s="53"/>
      <c r="M12" s="53"/>
      <c r="N12" s="53"/>
      <c r="O12" s="54"/>
      <c r="P12" s="55"/>
      <c r="Q12" s="55"/>
      <c r="R12" s="55"/>
      <c r="S12" s="55"/>
      <c r="T12" s="55"/>
      <c r="U12" s="56"/>
      <c r="V12" s="142">
        <f t="shared" si="0"/>
        <v>0</v>
      </c>
      <c r="W12" s="197" t="s">
        <v>720</v>
      </c>
      <c r="X12" s="217" t="s">
        <v>721</v>
      </c>
      <c r="Y12" s="199" t="s">
        <v>694</v>
      </c>
    </row>
    <row r="13" spans="1:28" s="3" customFormat="1" ht="105" x14ac:dyDescent="0.25">
      <c r="A13" s="127" t="s">
        <v>722</v>
      </c>
      <c r="B13" s="127" t="s">
        <v>723</v>
      </c>
      <c r="C13" s="127" t="s">
        <v>712</v>
      </c>
      <c r="D13" s="216">
        <v>0</v>
      </c>
      <c r="E13" s="143"/>
      <c r="F13" s="140"/>
      <c r="G13" s="140"/>
      <c r="H13" s="140"/>
      <c r="I13" s="146"/>
      <c r="J13" s="141"/>
      <c r="K13" s="157"/>
      <c r="L13" s="157"/>
      <c r="M13" s="157"/>
      <c r="N13" s="157"/>
      <c r="O13" s="160"/>
      <c r="P13" s="55"/>
      <c r="Q13" s="55"/>
      <c r="R13" s="55"/>
      <c r="S13" s="55"/>
      <c r="T13" s="55"/>
      <c r="U13" s="56"/>
      <c r="V13" s="142">
        <f t="shared" si="0"/>
        <v>0</v>
      </c>
      <c r="W13" s="195" t="s">
        <v>724</v>
      </c>
      <c r="X13" s="215" t="s">
        <v>721</v>
      </c>
      <c r="Y13" s="229" t="s">
        <v>694</v>
      </c>
    </row>
    <row r="14" spans="1:28" s="3" customFormat="1" ht="90" x14ac:dyDescent="0.25">
      <c r="A14" s="124" t="s">
        <v>725</v>
      </c>
      <c r="B14" s="124" t="s">
        <v>726</v>
      </c>
      <c r="C14" s="124" t="s">
        <v>712</v>
      </c>
      <c r="D14" s="203">
        <v>0</v>
      </c>
      <c r="E14" s="144"/>
      <c r="F14" s="146"/>
      <c r="G14" s="146"/>
      <c r="H14" s="146"/>
      <c r="I14" s="146"/>
      <c r="J14" s="147"/>
      <c r="K14" s="53"/>
      <c r="L14" s="53"/>
      <c r="M14" s="53"/>
      <c r="N14" s="53"/>
      <c r="O14" s="54"/>
      <c r="P14" s="55"/>
      <c r="Q14" s="55"/>
      <c r="R14" s="55"/>
      <c r="S14" s="55"/>
      <c r="T14" s="55"/>
      <c r="U14" s="56"/>
      <c r="V14" s="142">
        <f t="shared" si="0"/>
        <v>0</v>
      </c>
      <c r="W14" s="197" t="s">
        <v>727</v>
      </c>
      <c r="X14" s="217" t="s">
        <v>721</v>
      </c>
      <c r="Y14" s="199" t="s">
        <v>694</v>
      </c>
    </row>
    <row r="15" spans="1:28" s="3" customFormat="1" ht="408.6" customHeight="1" x14ac:dyDescent="0.25">
      <c r="A15" s="50" t="s">
        <v>728</v>
      </c>
      <c r="B15" s="50" t="s">
        <v>729</v>
      </c>
      <c r="C15" s="50" t="s">
        <v>712</v>
      </c>
      <c r="D15" s="105">
        <v>13</v>
      </c>
      <c r="E15" s="139"/>
      <c r="F15" s="140"/>
      <c r="G15" s="140"/>
      <c r="H15" s="140"/>
      <c r="I15" s="140"/>
      <c r="J15" s="141"/>
      <c r="K15" s="157"/>
      <c r="L15" s="157"/>
      <c r="M15" s="157"/>
      <c r="N15" s="157"/>
      <c r="O15" s="149">
        <v>13</v>
      </c>
      <c r="P15" s="55"/>
      <c r="Q15" s="55"/>
      <c r="R15" s="55"/>
      <c r="S15" s="55"/>
      <c r="T15" s="55"/>
      <c r="U15" s="56"/>
      <c r="V15" s="142">
        <f t="shared" si="0"/>
        <v>13</v>
      </c>
      <c r="W15" s="192" t="s">
        <v>730</v>
      </c>
      <c r="X15" s="193" t="s">
        <v>682</v>
      </c>
      <c r="Y15" s="219" t="s">
        <v>683</v>
      </c>
    </row>
    <row r="16" spans="1:28" s="3" customFormat="1" ht="210" x14ac:dyDescent="0.25">
      <c r="A16" s="124" t="s">
        <v>731</v>
      </c>
      <c r="B16" s="124" t="s">
        <v>732</v>
      </c>
      <c r="C16" s="124" t="s">
        <v>712</v>
      </c>
      <c r="D16" s="203">
        <v>0</v>
      </c>
      <c r="E16" s="144"/>
      <c r="F16" s="146"/>
      <c r="G16" s="146"/>
      <c r="H16" s="146"/>
      <c r="I16" s="146"/>
      <c r="J16" s="147"/>
      <c r="K16" s="53"/>
      <c r="L16" s="53"/>
      <c r="M16" s="53"/>
      <c r="N16" s="53"/>
      <c r="O16" s="54"/>
      <c r="P16" s="55"/>
      <c r="Q16" s="55"/>
      <c r="R16" s="55"/>
      <c r="S16" s="55"/>
      <c r="T16" s="55"/>
      <c r="U16" s="56"/>
      <c r="V16" s="142">
        <f t="shared" si="0"/>
        <v>0</v>
      </c>
      <c r="W16" s="197" t="s">
        <v>733</v>
      </c>
      <c r="X16" s="217" t="s">
        <v>721</v>
      </c>
      <c r="Y16" s="206" t="s">
        <v>694</v>
      </c>
    </row>
    <row r="17" spans="1:26" s="3" customFormat="1" ht="300" x14ac:dyDescent="0.25">
      <c r="A17" s="127" t="s">
        <v>734</v>
      </c>
      <c r="B17" s="127" t="s">
        <v>735</v>
      </c>
      <c r="C17" s="127" t="s">
        <v>712</v>
      </c>
      <c r="D17" s="216">
        <v>0</v>
      </c>
      <c r="E17" s="143"/>
      <c r="F17" s="140"/>
      <c r="G17" s="140"/>
      <c r="H17" s="140"/>
      <c r="I17" s="140"/>
      <c r="J17" s="141"/>
      <c r="K17" s="157"/>
      <c r="L17" s="157"/>
      <c r="M17" s="157"/>
      <c r="N17" s="157"/>
      <c r="O17" s="54"/>
      <c r="P17" s="55"/>
      <c r="Q17" s="55"/>
      <c r="R17" s="55"/>
      <c r="S17" s="55"/>
      <c r="T17" s="55"/>
      <c r="U17" s="56"/>
      <c r="V17" s="142">
        <f t="shared" si="0"/>
        <v>0</v>
      </c>
      <c r="W17" s="195" t="s">
        <v>736</v>
      </c>
      <c r="X17" s="200" t="s">
        <v>688</v>
      </c>
      <c r="Y17" s="196"/>
      <c r="Z17" s="64"/>
    </row>
    <row r="18" spans="1:26" s="3" customFormat="1" ht="330" x14ac:dyDescent="0.25">
      <c r="A18" s="127" t="s">
        <v>737</v>
      </c>
      <c r="B18" s="127" t="s">
        <v>738</v>
      </c>
      <c r="C18" s="127" t="s">
        <v>712</v>
      </c>
      <c r="D18" s="216">
        <v>0</v>
      </c>
      <c r="E18" s="143"/>
      <c r="F18" s="140"/>
      <c r="G18" s="140"/>
      <c r="H18" s="140"/>
      <c r="I18" s="140"/>
      <c r="J18" s="141"/>
      <c r="K18" s="157"/>
      <c r="L18" s="157"/>
      <c r="M18" s="157"/>
      <c r="N18" s="157"/>
      <c r="O18" s="54"/>
      <c r="P18" s="55"/>
      <c r="Q18" s="55"/>
      <c r="R18" s="55"/>
      <c r="S18" s="55"/>
      <c r="T18" s="55"/>
      <c r="U18" s="56"/>
      <c r="V18" s="142">
        <f t="shared" si="0"/>
        <v>0</v>
      </c>
      <c r="W18" s="195" t="s">
        <v>739</v>
      </c>
      <c r="X18" s="200" t="s">
        <v>688</v>
      </c>
      <c r="Y18" s="196"/>
      <c r="Z18" s="64"/>
    </row>
    <row r="19" spans="1:26" s="3" customFormat="1" ht="90" x14ac:dyDescent="0.25">
      <c r="A19" s="124" t="s">
        <v>740</v>
      </c>
      <c r="B19" s="124" t="s">
        <v>741</v>
      </c>
      <c r="C19" s="124" t="s">
        <v>712</v>
      </c>
      <c r="D19" s="203">
        <v>0</v>
      </c>
      <c r="E19" s="144"/>
      <c r="F19" s="146"/>
      <c r="G19" s="146"/>
      <c r="H19" s="146"/>
      <c r="I19" s="146"/>
      <c r="J19" s="147"/>
      <c r="K19" s="53"/>
      <c r="L19" s="53"/>
      <c r="M19" s="53"/>
      <c r="N19" s="53"/>
      <c r="O19" s="54"/>
      <c r="P19" s="55"/>
      <c r="Q19" s="55"/>
      <c r="R19" s="55"/>
      <c r="S19" s="55"/>
      <c r="T19" s="55"/>
      <c r="U19" s="56"/>
      <c r="V19" s="142">
        <f t="shared" si="0"/>
        <v>0</v>
      </c>
      <c r="W19" s="197" t="s">
        <v>742</v>
      </c>
      <c r="X19" s="198" t="s">
        <v>164</v>
      </c>
      <c r="Y19" s="206" t="s">
        <v>694</v>
      </c>
    </row>
    <row r="20" spans="1:26" s="3" customFormat="1" ht="90" x14ac:dyDescent="0.25">
      <c r="A20" s="124" t="s">
        <v>743</v>
      </c>
      <c r="B20" s="124" t="s">
        <v>744</v>
      </c>
      <c r="C20" s="124" t="s">
        <v>712</v>
      </c>
      <c r="D20" s="203">
        <v>0</v>
      </c>
      <c r="E20" s="144"/>
      <c r="F20" s="146"/>
      <c r="G20" s="146"/>
      <c r="H20" s="146"/>
      <c r="I20" s="146"/>
      <c r="J20" s="147"/>
      <c r="K20" s="53"/>
      <c r="L20" s="53"/>
      <c r="M20" s="53"/>
      <c r="N20" s="53"/>
      <c r="O20" s="54"/>
      <c r="P20" s="55"/>
      <c r="Q20" s="55"/>
      <c r="R20" s="55"/>
      <c r="S20" s="55"/>
      <c r="T20" s="55"/>
      <c r="U20" s="56"/>
      <c r="V20" s="142">
        <f t="shared" si="0"/>
        <v>0</v>
      </c>
      <c r="W20" s="197" t="s">
        <v>745</v>
      </c>
      <c r="X20" s="198" t="s">
        <v>670</v>
      </c>
      <c r="Y20" s="199" t="s">
        <v>694</v>
      </c>
    </row>
    <row r="21" spans="1:26" s="3" customFormat="1" ht="270" x14ac:dyDescent="0.25">
      <c r="A21" s="50" t="s">
        <v>746</v>
      </c>
      <c r="B21" s="50" t="s">
        <v>747</v>
      </c>
      <c r="C21" s="50" t="s">
        <v>712</v>
      </c>
      <c r="D21" s="105">
        <v>26</v>
      </c>
      <c r="E21" s="139"/>
      <c r="F21" s="146"/>
      <c r="G21" s="146"/>
      <c r="H21" s="153">
        <v>26</v>
      </c>
      <c r="I21" s="153"/>
      <c r="J21" s="154"/>
      <c r="K21" s="53"/>
      <c r="L21" s="53"/>
      <c r="M21" s="53"/>
      <c r="N21" s="53"/>
      <c r="O21" s="54"/>
      <c r="P21" s="55"/>
      <c r="Q21" s="55"/>
      <c r="R21" s="55"/>
      <c r="S21" s="55"/>
      <c r="T21" s="55"/>
      <c r="U21" s="56"/>
      <c r="V21" s="145">
        <f>SUM(F21:U21)</f>
        <v>26</v>
      </c>
      <c r="W21" s="192" t="s">
        <v>748</v>
      </c>
      <c r="X21" s="193" t="s">
        <v>670</v>
      </c>
      <c r="Y21" s="194" t="s">
        <v>694</v>
      </c>
      <c r="Z21" s="243"/>
    </row>
    <row r="22" spans="1:26" s="3" customFormat="1" ht="309" customHeight="1" x14ac:dyDescent="0.25">
      <c r="A22" s="271" t="s">
        <v>749</v>
      </c>
      <c r="B22" s="271" t="s">
        <v>750</v>
      </c>
      <c r="C22" s="271" t="s">
        <v>712</v>
      </c>
      <c r="D22" s="272">
        <v>9</v>
      </c>
      <c r="E22" s="273"/>
      <c r="F22" s="140"/>
      <c r="G22" s="140"/>
      <c r="H22" s="140"/>
      <c r="I22" s="140"/>
      <c r="J22" s="141"/>
      <c r="K22" s="157"/>
      <c r="L22" s="157"/>
      <c r="M22" s="157"/>
      <c r="N22" s="157"/>
      <c r="O22" s="160">
        <v>9</v>
      </c>
      <c r="P22" s="150"/>
      <c r="Q22" s="150"/>
      <c r="R22" s="150"/>
      <c r="S22" s="55"/>
      <c r="T22" s="161"/>
      <c r="U22" s="164"/>
      <c r="V22" s="142">
        <f t="shared" si="0"/>
        <v>9</v>
      </c>
      <c r="W22" s="274" t="s">
        <v>751</v>
      </c>
      <c r="X22" s="275" t="s">
        <v>682</v>
      </c>
      <c r="Y22" s="276" t="s">
        <v>683</v>
      </c>
    </row>
    <row r="23" spans="1:26" s="3" customFormat="1" ht="195" x14ac:dyDescent="0.25">
      <c r="A23" s="50" t="s">
        <v>752</v>
      </c>
      <c r="B23" s="50" t="s">
        <v>753</v>
      </c>
      <c r="C23" s="50" t="s">
        <v>712</v>
      </c>
      <c r="D23" s="105">
        <v>37</v>
      </c>
      <c r="E23" s="139"/>
      <c r="F23" s="140"/>
      <c r="G23" s="140"/>
      <c r="H23" s="140"/>
      <c r="I23" s="140"/>
      <c r="J23" s="141"/>
      <c r="K23" s="157"/>
      <c r="L23" s="157"/>
      <c r="M23" s="157"/>
      <c r="N23" s="157"/>
      <c r="O23" s="160"/>
      <c r="P23" s="150"/>
      <c r="Q23" s="150"/>
      <c r="R23" s="55"/>
      <c r="S23" s="55"/>
      <c r="T23" s="161">
        <v>15</v>
      </c>
      <c r="U23" s="164">
        <v>22</v>
      </c>
      <c r="V23" s="142">
        <f t="shared" si="0"/>
        <v>37</v>
      </c>
      <c r="W23" s="192" t="s">
        <v>754</v>
      </c>
      <c r="X23" s="193" t="s">
        <v>682</v>
      </c>
      <c r="Y23" s="219" t="s">
        <v>683</v>
      </c>
    </row>
    <row r="24" spans="1:26" s="3" customFormat="1" ht="180" x14ac:dyDescent="0.25">
      <c r="A24" s="127" t="s">
        <v>755</v>
      </c>
      <c r="B24" s="127" t="s">
        <v>756</v>
      </c>
      <c r="C24" s="127" t="s">
        <v>712</v>
      </c>
      <c r="D24" s="216">
        <v>0</v>
      </c>
      <c r="E24" s="143"/>
      <c r="F24" s="140"/>
      <c r="G24" s="140"/>
      <c r="H24" s="140"/>
      <c r="I24" s="140"/>
      <c r="J24" s="141"/>
      <c r="K24" s="157"/>
      <c r="L24" s="157"/>
      <c r="M24" s="157"/>
      <c r="N24" s="157"/>
      <c r="O24" s="160"/>
      <c r="P24" s="55"/>
      <c r="Q24" s="55"/>
      <c r="R24" s="55"/>
      <c r="S24" s="55"/>
      <c r="T24" s="55"/>
      <c r="U24" s="56"/>
      <c r="V24" s="142">
        <f t="shared" si="0"/>
        <v>0</v>
      </c>
      <c r="W24" s="195" t="s">
        <v>757</v>
      </c>
      <c r="X24" s="200" t="s">
        <v>758</v>
      </c>
      <c r="Y24" s="229"/>
    </row>
    <row r="25" spans="1:26" s="3" customFormat="1" ht="315" x14ac:dyDescent="0.25">
      <c r="A25" s="127" t="s">
        <v>759</v>
      </c>
      <c r="B25" s="127" t="s">
        <v>760</v>
      </c>
      <c r="C25" s="127" t="s">
        <v>712</v>
      </c>
      <c r="D25" s="216">
        <v>0</v>
      </c>
      <c r="E25" s="143"/>
      <c r="F25" s="140"/>
      <c r="G25" s="140"/>
      <c r="H25" s="140"/>
      <c r="I25" s="140"/>
      <c r="J25" s="141"/>
      <c r="K25" s="157"/>
      <c r="L25" s="157"/>
      <c r="M25" s="157"/>
      <c r="N25" s="157"/>
      <c r="O25" s="160"/>
      <c r="P25" s="55"/>
      <c r="Q25" s="55"/>
      <c r="R25" s="55"/>
      <c r="S25" s="150"/>
      <c r="T25" s="55"/>
      <c r="U25" s="56"/>
      <c r="V25" s="142">
        <f t="shared" si="0"/>
        <v>0</v>
      </c>
      <c r="W25" s="195" t="s">
        <v>761</v>
      </c>
      <c r="X25" s="200" t="s">
        <v>688</v>
      </c>
      <c r="Y25" s="229"/>
    </row>
    <row r="26" spans="1:26" s="3" customFormat="1" ht="135" x14ac:dyDescent="0.25">
      <c r="A26" s="127" t="s">
        <v>762</v>
      </c>
      <c r="B26" s="127" t="s">
        <v>763</v>
      </c>
      <c r="C26" s="127" t="s">
        <v>712</v>
      </c>
      <c r="D26" s="216">
        <v>0</v>
      </c>
      <c r="E26" s="143"/>
      <c r="F26" s="140"/>
      <c r="G26" s="140"/>
      <c r="H26" s="140"/>
      <c r="I26" s="140"/>
      <c r="J26" s="141"/>
      <c r="K26" s="157"/>
      <c r="L26" s="157"/>
      <c r="M26" s="157"/>
      <c r="N26" s="157"/>
      <c r="O26" s="160"/>
      <c r="P26" s="55"/>
      <c r="Q26" s="55"/>
      <c r="R26" s="55"/>
      <c r="S26" s="55"/>
      <c r="T26" s="55"/>
      <c r="U26" s="56"/>
      <c r="V26" s="142">
        <f t="shared" si="0"/>
        <v>0</v>
      </c>
      <c r="W26" s="195" t="s">
        <v>764</v>
      </c>
      <c r="X26" s="200" t="s">
        <v>765</v>
      </c>
      <c r="Y26" s="229"/>
    </row>
    <row r="27" spans="1:26" s="3" customFormat="1" ht="249.6" customHeight="1" x14ac:dyDescent="0.25">
      <c r="A27" s="127" t="s">
        <v>766</v>
      </c>
      <c r="B27" s="127" t="s">
        <v>767</v>
      </c>
      <c r="C27" s="127" t="s">
        <v>712</v>
      </c>
      <c r="D27" s="216">
        <v>0</v>
      </c>
      <c r="E27" s="143"/>
      <c r="F27" s="140"/>
      <c r="G27" s="140"/>
      <c r="H27" s="140"/>
      <c r="I27" s="140"/>
      <c r="J27" s="141"/>
      <c r="K27" s="157"/>
      <c r="L27" s="157"/>
      <c r="M27" s="157"/>
      <c r="N27" s="157"/>
      <c r="O27" s="160"/>
      <c r="P27" s="55"/>
      <c r="Q27" s="55"/>
      <c r="R27" s="55"/>
      <c r="S27" s="55"/>
      <c r="T27" s="55"/>
      <c r="U27" s="56"/>
      <c r="V27" s="142">
        <f t="shared" si="0"/>
        <v>0</v>
      </c>
      <c r="W27" s="195" t="s">
        <v>768</v>
      </c>
      <c r="X27" s="215" t="s">
        <v>721</v>
      </c>
      <c r="Y27" s="229" t="s">
        <v>694</v>
      </c>
    </row>
    <row r="28" spans="1:26" s="3" customFormat="1" ht="60" x14ac:dyDescent="0.25">
      <c r="A28" s="50" t="s">
        <v>769</v>
      </c>
      <c r="B28" s="50" t="s">
        <v>770</v>
      </c>
      <c r="C28" s="50" t="s">
        <v>712</v>
      </c>
      <c r="D28" s="105">
        <v>0</v>
      </c>
      <c r="E28" s="139"/>
      <c r="F28" s="140"/>
      <c r="G28" s="140"/>
      <c r="H28" s="140"/>
      <c r="I28" s="140"/>
      <c r="J28" s="141"/>
      <c r="K28" s="53"/>
      <c r="L28" s="53"/>
      <c r="M28" s="53"/>
      <c r="N28" s="53"/>
      <c r="O28" s="54"/>
      <c r="P28" s="161"/>
      <c r="Q28" s="161"/>
      <c r="R28" s="161"/>
      <c r="S28" s="161"/>
      <c r="T28" s="161"/>
      <c r="U28" s="164"/>
      <c r="V28" s="145">
        <f t="shared" si="0"/>
        <v>0</v>
      </c>
      <c r="W28" s="192" t="s">
        <v>771</v>
      </c>
      <c r="X28" s="193"/>
      <c r="Y28" s="194"/>
    </row>
    <row r="29" spans="1:26" s="3" customFormat="1" ht="90" x14ac:dyDescent="0.25">
      <c r="A29" s="124" t="s">
        <v>772</v>
      </c>
      <c r="B29" s="124" t="s">
        <v>773</v>
      </c>
      <c r="C29" s="124" t="s">
        <v>712</v>
      </c>
      <c r="D29" s="203">
        <v>0</v>
      </c>
      <c r="E29" s="144"/>
      <c r="F29" s="146"/>
      <c r="G29" s="146"/>
      <c r="H29" s="146"/>
      <c r="I29" s="146"/>
      <c r="J29" s="147"/>
      <c r="K29" s="53"/>
      <c r="L29" s="53"/>
      <c r="M29" s="53"/>
      <c r="N29" s="53"/>
      <c r="O29" s="54"/>
      <c r="P29" s="55"/>
      <c r="Q29" s="55"/>
      <c r="R29" s="55"/>
      <c r="S29" s="55"/>
      <c r="T29" s="55"/>
      <c r="U29" s="56"/>
      <c r="V29" s="142">
        <f t="shared" si="0"/>
        <v>0</v>
      </c>
      <c r="W29" s="197" t="s">
        <v>774</v>
      </c>
      <c r="X29" s="217" t="s">
        <v>721</v>
      </c>
      <c r="Y29" s="199" t="s">
        <v>694</v>
      </c>
    </row>
    <row r="30" spans="1:26" s="3" customFormat="1" ht="225" x14ac:dyDescent="0.25">
      <c r="A30" s="127" t="s">
        <v>775</v>
      </c>
      <c r="B30" s="127" t="s">
        <v>776</v>
      </c>
      <c r="C30" s="127" t="s">
        <v>712</v>
      </c>
      <c r="D30" s="216">
        <v>0</v>
      </c>
      <c r="E30" s="143"/>
      <c r="F30" s="140"/>
      <c r="G30" s="140"/>
      <c r="H30" s="140"/>
      <c r="I30" s="140"/>
      <c r="J30" s="141"/>
      <c r="K30" s="53"/>
      <c r="L30" s="53"/>
      <c r="M30" s="148"/>
      <c r="N30" s="148"/>
      <c r="O30" s="149"/>
      <c r="P30" s="161"/>
      <c r="Q30" s="161"/>
      <c r="R30" s="161"/>
      <c r="S30" s="161"/>
      <c r="T30" s="161"/>
      <c r="U30" s="164"/>
      <c r="V30" s="145">
        <f t="shared" si="0"/>
        <v>0</v>
      </c>
      <c r="W30" s="195" t="s">
        <v>777</v>
      </c>
      <c r="X30" s="200" t="s">
        <v>682</v>
      </c>
      <c r="Y30" s="229"/>
    </row>
    <row r="31" spans="1:26" s="3" customFormat="1" ht="75" x14ac:dyDescent="0.25">
      <c r="A31" s="127" t="s">
        <v>778</v>
      </c>
      <c r="B31" s="127" t="s">
        <v>779</v>
      </c>
      <c r="C31" s="127" t="s">
        <v>712</v>
      </c>
      <c r="D31" s="216">
        <v>0</v>
      </c>
      <c r="E31" s="143"/>
      <c r="F31" s="140"/>
      <c r="G31" s="140"/>
      <c r="H31" s="140"/>
      <c r="I31" s="140"/>
      <c r="J31" s="141"/>
      <c r="K31" s="53"/>
      <c r="L31" s="53"/>
      <c r="M31" s="53"/>
      <c r="N31" s="53"/>
      <c r="O31" s="54"/>
      <c r="P31" s="55"/>
      <c r="Q31" s="55"/>
      <c r="R31" s="55"/>
      <c r="S31" s="55"/>
      <c r="T31" s="55"/>
      <c r="U31" s="56"/>
      <c r="V31" s="142">
        <f t="shared" si="0"/>
        <v>0</v>
      </c>
      <c r="W31" s="195" t="s">
        <v>780</v>
      </c>
      <c r="X31" s="200" t="s">
        <v>699</v>
      </c>
      <c r="Y31" s="228"/>
    </row>
    <row r="32" spans="1:26" s="3" customFormat="1" ht="240" x14ac:dyDescent="0.25">
      <c r="A32" s="127" t="s">
        <v>781</v>
      </c>
      <c r="B32" s="127" t="s">
        <v>782</v>
      </c>
      <c r="C32" s="127" t="s">
        <v>712</v>
      </c>
      <c r="D32" s="216">
        <v>0</v>
      </c>
      <c r="E32" s="143"/>
      <c r="F32" s="140"/>
      <c r="G32" s="140"/>
      <c r="H32" s="140"/>
      <c r="I32" s="140"/>
      <c r="J32" s="141"/>
      <c r="K32" s="148"/>
      <c r="L32" s="53"/>
      <c r="M32" s="157"/>
      <c r="N32" s="148"/>
      <c r="O32" s="54"/>
      <c r="P32" s="161"/>
      <c r="Q32" s="161"/>
      <c r="R32" s="161"/>
      <c r="S32" s="161"/>
      <c r="T32" s="161"/>
      <c r="U32" s="164"/>
      <c r="V32" s="145">
        <f t="shared" si="0"/>
        <v>0</v>
      </c>
      <c r="W32" s="195" t="s">
        <v>783</v>
      </c>
      <c r="X32" s="200" t="s">
        <v>688</v>
      </c>
      <c r="Y32" s="228"/>
    </row>
    <row r="33" spans="1:25" s="3" customFormat="1" ht="240" x14ac:dyDescent="0.25">
      <c r="A33" s="50" t="s">
        <v>784</v>
      </c>
      <c r="B33" s="50" t="s">
        <v>785</v>
      </c>
      <c r="C33" s="50" t="s">
        <v>712</v>
      </c>
      <c r="D33" s="105">
        <v>20</v>
      </c>
      <c r="E33" s="139"/>
      <c r="F33" s="140"/>
      <c r="G33" s="140"/>
      <c r="H33" s="140"/>
      <c r="I33" s="140"/>
      <c r="J33" s="141"/>
      <c r="K33" s="53"/>
      <c r="L33" s="53"/>
      <c r="M33" s="157"/>
      <c r="N33" s="148">
        <v>20</v>
      </c>
      <c r="O33" s="149"/>
      <c r="P33" s="161"/>
      <c r="Q33" s="161"/>
      <c r="R33" s="161"/>
      <c r="S33" s="161"/>
      <c r="T33" s="161"/>
      <c r="U33" s="164"/>
      <c r="V33" s="145">
        <f t="shared" si="0"/>
        <v>20</v>
      </c>
      <c r="W33" s="192" t="s">
        <v>786</v>
      </c>
      <c r="X33" s="193" t="s">
        <v>682</v>
      </c>
      <c r="Y33" s="219" t="s">
        <v>683</v>
      </c>
    </row>
    <row r="34" spans="1:25" s="3" customFormat="1" ht="240" x14ac:dyDescent="0.25">
      <c r="A34" s="127" t="s">
        <v>787</v>
      </c>
      <c r="B34" s="127" t="s">
        <v>788</v>
      </c>
      <c r="C34" s="127" t="s">
        <v>712</v>
      </c>
      <c r="D34" s="216">
        <v>0</v>
      </c>
      <c r="E34" s="143"/>
      <c r="F34" s="140"/>
      <c r="G34" s="140"/>
      <c r="H34" s="140"/>
      <c r="I34" s="140"/>
      <c r="J34" s="141"/>
      <c r="K34" s="148"/>
      <c r="L34" s="53"/>
      <c r="M34" s="157"/>
      <c r="N34" s="148"/>
      <c r="O34" s="54"/>
      <c r="P34" s="161"/>
      <c r="Q34" s="161"/>
      <c r="R34" s="161"/>
      <c r="S34" s="161"/>
      <c r="T34" s="161"/>
      <c r="U34" s="164"/>
      <c r="V34" s="145">
        <f t="shared" si="0"/>
        <v>0</v>
      </c>
      <c r="W34" s="195" t="s">
        <v>789</v>
      </c>
      <c r="X34" s="200" t="s">
        <v>688</v>
      </c>
      <c r="Y34" s="228"/>
    </row>
    <row r="35" spans="1:25" s="3" customFormat="1" ht="294" customHeight="1" x14ac:dyDescent="0.25">
      <c r="A35" s="271" t="s">
        <v>790</v>
      </c>
      <c r="B35" s="271" t="s">
        <v>791</v>
      </c>
      <c r="C35" s="271" t="s">
        <v>712</v>
      </c>
      <c r="D35" s="272">
        <v>24</v>
      </c>
      <c r="E35" s="273"/>
      <c r="F35" s="140"/>
      <c r="G35" s="140"/>
      <c r="H35" s="140"/>
      <c r="I35" s="140"/>
      <c r="J35" s="141"/>
      <c r="K35" s="53"/>
      <c r="L35" s="53"/>
      <c r="M35" s="157"/>
      <c r="N35" s="53"/>
      <c r="O35" s="54"/>
      <c r="P35" s="161"/>
      <c r="Q35" s="161"/>
      <c r="R35" s="161"/>
      <c r="S35" s="161"/>
      <c r="T35" s="161">
        <v>24</v>
      </c>
      <c r="U35" s="164"/>
      <c r="V35" s="145">
        <f t="shared" si="0"/>
        <v>24</v>
      </c>
      <c r="W35" s="274" t="s">
        <v>792</v>
      </c>
      <c r="X35" s="275" t="s">
        <v>682</v>
      </c>
      <c r="Y35" s="277" t="s">
        <v>717</v>
      </c>
    </row>
    <row r="36" spans="1:25" s="3" customFormat="1" ht="75" x14ac:dyDescent="0.25">
      <c r="A36" s="127" t="s">
        <v>793</v>
      </c>
      <c r="B36" s="127" t="s">
        <v>794</v>
      </c>
      <c r="C36" s="127" t="s">
        <v>712</v>
      </c>
      <c r="D36" s="216">
        <v>0</v>
      </c>
      <c r="E36" s="143"/>
      <c r="F36" s="140"/>
      <c r="G36" s="140"/>
      <c r="H36" s="140"/>
      <c r="I36" s="140"/>
      <c r="J36" s="141"/>
      <c r="K36" s="53"/>
      <c r="L36" s="53"/>
      <c r="M36" s="157"/>
      <c r="N36" s="53"/>
      <c r="O36" s="54"/>
      <c r="P36" s="55"/>
      <c r="Q36" s="55"/>
      <c r="R36" s="55"/>
      <c r="S36" s="55"/>
      <c r="T36" s="55"/>
      <c r="U36" s="56"/>
      <c r="V36" s="142">
        <f t="shared" si="0"/>
        <v>0</v>
      </c>
      <c r="W36" s="195" t="s">
        <v>795</v>
      </c>
      <c r="X36" s="200" t="s">
        <v>699</v>
      </c>
      <c r="Y36" s="228"/>
    </row>
    <row r="37" spans="1:25" s="3" customFormat="1" ht="240" x14ac:dyDescent="0.25">
      <c r="A37" s="127" t="s">
        <v>796</v>
      </c>
      <c r="B37" s="127" t="s">
        <v>797</v>
      </c>
      <c r="C37" s="127" t="s">
        <v>712</v>
      </c>
      <c r="D37" s="216">
        <v>0</v>
      </c>
      <c r="E37" s="143"/>
      <c r="F37" s="140"/>
      <c r="G37" s="140"/>
      <c r="H37" s="140"/>
      <c r="I37" s="140"/>
      <c r="J37" s="141"/>
      <c r="K37" s="148"/>
      <c r="L37" s="53"/>
      <c r="M37" s="157"/>
      <c r="N37" s="148"/>
      <c r="O37" s="54"/>
      <c r="P37" s="161"/>
      <c r="Q37" s="161"/>
      <c r="R37" s="161"/>
      <c r="S37" s="161"/>
      <c r="T37" s="161"/>
      <c r="U37" s="164"/>
      <c r="V37" s="145">
        <f t="shared" si="0"/>
        <v>0</v>
      </c>
      <c r="W37" s="195" t="s">
        <v>798</v>
      </c>
      <c r="X37" s="200" t="s">
        <v>688</v>
      </c>
      <c r="Y37" s="228"/>
    </row>
    <row r="38" spans="1:25" s="3" customFormat="1" ht="270" x14ac:dyDescent="0.25">
      <c r="A38" s="127" t="s">
        <v>799</v>
      </c>
      <c r="B38" s="127" t="s">
        <v>800</v>
      </c>
      <c r="C38" s="127" t="s">
        <v>712</v>
      </c>
      <c r="D38" s="216">
        <v>0</v>
      </c>
      <c r="E38" s="143"/>
      <c r="F38" s="140"/>
      <c r="G38" s="140"/>
      <c r="H38" s="140"/>
      <c r="I38" s="140"/>
      <c r="J38" s="141"/>
      <c r="K38" s="53"/>
      <c r="L38" s="53"/>
      <c r="M38" s="157"/>
      <c r="N38" s="53"/>
      <c r="O38" s="149"/>
      <c r="P38" s="55"/>
      <c r="Q38" s="161"/>
      <c r="R38" s="161"/>
      <c r="S38" s="161"/>
      <c r="T38" s="161"/>
      <c r="U38" s="164"/>
      <c r="V38" s="145">
        <f t="shared" si="0"/>
        <v>0</v>
      </c>
      <c r="W38" s="195" t="s">
        <v>801</v>
      </c>
      <c r="X38" s="200" t="s">
        <v>688</v>
      </c>
      <c r="Y38" s="228"/>
    </row>
    <row r="39" spans="1:25" s="3" customFormat="1" ht="270" x14ac:dyDescent="0.25">
      <c r="A39" s="127" t="s">
        <v>802</v>
      </c>
      <c r="B39" s="127" t="s">
        <v>803</v>
      </c>
      <c r="C39" s="127" t="s">
        <v>712</v>
      </c>
      <c r="D39" s="216">
        <v>0</v>
      </c>
      <c r="E39" s="143"/>
      <c r="F39" s="140"/>
      <c r="G39" s="140"/>
      <c r="H39" s="140"/>
      <c r="I39" s="140"/>
      <c r="J39" s="141"/>
      <c r="K39" s="148"/>
      <c r="L39" s="53"/>
      <c r="M39" s="157"/>
      <c r="N39" s="148"/>
      <c r="O39" s="54"/>
      <c r="P39" s="161"/>
      <c r="Q39" s="161"/>
      <c r="R39" s="161"/>
      <c r="S39" s="161"/>
      <c r="T39" s="161"/>
      <c r="U39" s="164"/>
      <c r="V39" s="145">
        <f t="shared" si="0"/>
        <v>0</v>
      </c>
      <c r="W39" s="195" t="s">
        <v>804</v>
      </c>
      <c r="X39" s="200" t="s">
        <v>688</v>
      </c>
      <c r="Y39" s="228"/>
    </row>
    <row r="40" spans="1:25" s="3" customFormat="1" ht="285" x14ac:dyDescent="0.25">
      <c r="A40" s="50" t="s">
        <v>805</v>
      </c>
      <c r="B40" s="50" t="s">
        <v>806</v>
      </c>
      <c r="C40" s="50" t="s">
        <v>712</v>
      </c>
      <c r="D40" s="105">
        <v>8</v>
      </c>
      <c r="E40" s="139"/>
      <c r="F40" s="140"/>
      <c r="G40" s="140"/>
      <c r="H40" s="140"/>
      <c r="I40" s="140"/>
      <c r="J40" s="141"/>
      <c r="K40" s="157"/>
      <c r="L40" s="157"/>
      <c r="M40" s="157">
        <v>8</v>
      </c>
      <c r="N40" s="157"/>
      <c r="O40" s="54"/>
      <c r="P40" s="55"/>
      <c r="Q40" s="161"/>
      <c r="R40" s="161"/>
      <c r="S40" s="55"/>
      <c r="T40" s="55"/>
      <c r="U40" s="56"/>
      <c r="V40" s="142">
        <f t="shared" si="0"/>
        <v>8</v>
      </c>
      <c r="W40" s="192" t="s">
        <v>807</v>
      </c>
      <c r="X40" s="193" t="s">
        <v>682</v>
      </c>
      <c r="Y40" s="194" t="s">
        <v>683</v>
      </c>
    </row>
    <row r="41" spans="1:25" s="3" customFormat="1" ht="75" x14ac:dyDescent="0.25">
      <c r="A41" s="127" t="s">
        <v>808</v>
      </c>
      <c r="B41" s="127" t="s">
        <v>809</v>
      </c>
      <c r="C41" s="127" t="s">
        <v>712</v>
      </c>
      <c r="D41" s="216">
        <v>0</v>
      </c>
      <c r="E41" s="143"/>
      <c r="F41" s="140"/>
      <c r="G41" s="140"/>
      <c r="H41" s="140"/>
      <c r="I41" s="140"/>
      <c r="J41" s="141"/>
      <c r="K41" s="53"/>
      <c r="L41" s="53"/>
      <c r="M41" s="53"/>
      <c r="N41" s="53"/>
      <c r="O41" s="54"/>
      <c r="P41" s="55"/>
      <c r="Q41" s="161"/>
      <c r="R41" s="161"/>
      <c r="S41" s="55"/>
      <c r="T41" s="55"/>
      <c r="U41" s="56"/>
      <c r="V41" s="142">
        <f t="shared" si="0"/>
        <v>0</v>
      </c>
      <c r="W41" s="195" t="s">
        <v>810</v>
      </c>
      <c r="X41" s="200" t="s">
        <v>699</v>
      </c>
      <c r="Y41" s="228"/>
    </row>
    <row r="42" spans="1:25" s="3" customFormat="1" ht="75" x14ac:dyDescent="0.25">
      <c r="A42" s="127" t="s">
        <v>811</v>
      </c>
      <c r="B42" s="127" t="s">
        <v>812</v>
      </c>
      <c r="C42" s="127" t="s">
        <v>712</v>
      </c>
      <c r="D42" s="216">
        <v>0</v>
      </c>
      <c r="E42" s="143"/>
      <c r="F42" s="140"/>
      <c r="G42" s="140"/>
      <c r="H42" s="140"/>
      <c r="I42" s="140"/>
      <c r="J42" s="141"/>
      <c r="K42" s="53"/>
      <c r="L42" s="53"/>
      <c r="M42" s="53"/>
      <c r="N42" s="53"/>
      <c r="O42" s="54"/>
      <c r="P42" s="55"/>
      <c r="Q42" s="161"/>
      <c r="R42" s="161"/>
      <c r="S42" s="55"/>
      <c r="T42" s="55"/>
      <c r="U42" s="56"/>
      <c r="V42" s="142">
        <f t="shared" si="0"/>
        <v>0</v>
      </c>
      <c r="W42" s="195" t="s">
        <v>813</v>
      </c>
      <c r="X42" s="200" t="s">
        <v>699</v>
      </c>
      <c r="Y42" s="228"/>
    </row>
    <row r="43" spans="1:25" s="3" customFormat="1" ht="225" x14ac:dyDescent="0.25">
      <c r="A43" s="127" t="s">
        <v>814</v>
      </c>
      <c r="B43" s="127" t="s">
        <v>815</v>
      </c>
      <c r="C43" s="127" t="s">
        <v>712</v>
      </c>
      <c r="D43" s="216">
        <v>0</v>
      </c>
      <c r="E43" s="143"/>
      <c r="F43" s="140"/>
      <c r="G43" s="140"/>
      <c r="H43" s="140"/>
      <c r="I43" s="140"/>
      <c r="J43" s="141"/>
      <c r="K43" s="53"/>
      <c r="L43" s="53"/>
      <c r="M43" s="148"/>
      <c r="N43" s="148"/>
      <c r="O43" s="149"/>
      <c r="P43" s="161"/>
      <c r="Q43" s="161"/>
      <c r="R43" s="161"/>
      <c r="S43" s="161"/>
      <c r="T43" s="161"/>
      <c r="U43" s="164"/>
      <c r="V43" s="145">
        <f t="shared" si="0"/>
        <v>0</v>
      </c>
      <c r="W43" s="195" t="s">
        <v>816</v>
      </c>
      <c r="X43" s="200" t="s">
        <v>688</v>
      </c>
      <c r="Y43" s="229"/>
    </row>
    <row r="44" spans="1:25" s="3" customFormat="1" ht="270" x14ac:dyDescent="0.25">
      <c r="A44" s="127" t="s">
        <v>817</v>
      </c>
      <c r="B44" s="127" t="s">
        <v>818</v>
      </c>
      <c r="C44" s="127" t="s">
        <v>712</v>
      </c>
      <c r="D44" s="216">
        <v>0</v>
      </c>
      <c r="E44" s="143"/>
      <c r="F44" s="140"/>
      <c r="G44" s="140"/>
      <c r="H44" s="140"/>
      <c r="I44" s="140"/>
      <c r="J44" s="141"/>
      <c r="K44" s="53"/>
      <c r="L44" s="53"/>
      <c r="M44" s="53"/>
      <c r="N44" s="148"/>
      <c r="O44" s="149"/>
      <c r="P44" s="150"/>
      <c r="Q44" s="161"/>
      <c r="R44" s="161"/>
      <c r="S44" s="161"/>
      <c r="T44" s="161"/>
      <c r="U44" s="164"/>
      <c r="V44" s="145">
        <f t="shared" si="0"/>
        <v>0</v>
      </c>
      <c r="W44" s="195" t="s">
        <v>819</v>
      </c>
      <c r="X44" s="200" t="s">
        <v>688</v>
      </c>
      <c r="Y44" s="228"/>
    </row>
    <row r="45" spans="1:25" s="3" customFormat="1" ht="367.15" customHeight="1" x14ac:dyDescent="0.25">
      <c r="A45" s="50" t="s">
        <v>820</v>
      </c>
      <c r="B45" s="50" t="s">
        <v>821</v>
      </c>
      <c r="C45" s="50" t="s">
        <v>822</v>
      </c>
      <c r="D45" s="105">
        <v>30</v>
      </c>
      <c r="E45" s="139"/>
      <c r="F45" s="140"/>
      <c r="G45" s="140"/>
      <c r="H45" s="140"/>
      <c r="I45" s="140"/>
      <c r="J45" s="141"/>
      <c r="K45" s="157"/>
      <c r="L45" s="157"/>
      <c r="M45" s="157"/>
      <c r="N45" s="148"/>
      <c r="O45" s="149">
        <v>15</v>
      </c>
      <c r="P45" s="150">
        <v>15</v>
      </c>
      <c r="Q45" s="161"/>
      <c r="R45" s="161"/>
      <c r="S45" s="55"/>
      <c r="T45" s="161"/>
      <c r="U45" s="164"/>
      <c r="V45" s="142">
        <f t="shared" si="0"/>
        <v>30</v>
      </c>
      <c r="W45" s="192" t="s">
        <v>823</v>
      </c>
      <c r="X45" s="193" t="s">
        <v>682</v>
      </c>
      <c r="Y45" s="194" t="s">
        <v>683</v>
      </c>
    </row>
    <row r="46" spans="1:25" s="3" customFormat="1" ht="150" x14ac:dyDescent="0.25">
      <c r="A46" s="50" t="s">
        <v>824</v>
      </c>
      <c r="B46" s="50" t="s">
        <v>825</v>
      </c>
      <c r="C46" s="50" t="s">
        <v>822</v>
      </c>
      <c r="D46" s="105">
        <v>7</v>
      </c>
      <c r="E46" s="139"/>
      <c r="F46" s="140"/>
      <c r="G46" s="140"/>
      <c r="H46" s="140"/>
      <c r="I46" s="140"/>
      <c r="J46" s="154"/>
      <c r="K46" s="157">
        <v>10</v>
      </c>
      <c r="L46" s="157"/>
      <c r="M46" s="157"/>
      <c r="N46" s="157"/>
      <c r="O46" s="54"/>
      <c r="P46" s="55"/>
      <c r="Q46" s="161"/>
      <c r="R46" s="161"/>
      <c r="S46" s="55"/>
      <c r="T46" s="55"/>
      <c r="U46" s="56"/>
      <c r="V46" s="142">
        <f t="shared" si="0"/>
        <v>10</v>
      </c>
      <c r="W46" s="192" t="s">
        <v>826</v>
      </c>
      <c r="X46" s="193" t="s">
        <v>661</v>
      </c>
      <c r="Y46" s="194" t="s">
        <v>683</v>
      </c>
    </row>
    <row r="47" spans="1:25" s="3" customFormat="1" ht="85.9" customHeight="1" x14ac:dyDescent="0.25">
      <c r="A47" s="127" t="s">
        <v>827</v>
      </c>
      <c r="B47" s="127" t="s">
        <v>828</v>
      </c>
      <c r="C47" s="127" t="s">
        <v>822</v>
      </c>
      <c r="D47" s="216">
        <v>0</v>
      </c>
      <c r="E47" s="143"/>
      <c r="F47" s="140"/>
      <c r="G47" s="140"/>
      <c r="H47" s="140"/>
      <c r="I47" s="140"/>
      <c r="J47" s="141"/>
      <c r="K47" s="53"/>
      <c r="L47" s="53"/>
      <c r="M47" s="53"/>
      <c r="N47" s="53"/>
      <c r="O47" s="54"/>
      <c r="P47" s="55"/>
      <c r="Q47" s="161"/>
      <c r="R47" s="161"/>
      <c r="S47" s="55"/>
      <c r="T47" s="55"/>
      <c r="U47" s="56"/>
      <c r="V47" s="142">
        <f t="shared" si="0"/>
        <v>0</v>
      </c>
      <c r="W47" s="215" t="s">
        <v>829</v>
      </c>
      <c r="X47" s="200" t="s">
        <v>765</v>
      </c>
      <c r="Y47" s="228"/>
    </row>
    <row r="48" spans="1:25" s="3" customFormat="1" ht="90" x14ac:dyDescent="0.25">
      <c r="A48" s="124" t="s">
        <v>830</v>
      </c>
      <c r="B48" s="124" t="s">
        <v>831</v>
      </c>
      <c r="C48" s="124" t="s">
        <v>822</v>
      </c>
      <c r="D48" s="203">
        <v>0</v>
      </c>
      <c r="E48" s="144"/>
      <c r="F48" s="146"/>
      <c r="G48" s="146"/>
      <c r="H48" s="146"/>
      <c r="I48" s="146"/>
      <c r="J48" s="147"/>
      <c r="K48" s="53"/>
      <c r="L48" s="53"/>
      <c r="M48" s="53"/>
      <c r="N48" s="53"/>
      <c r="O48" s="54"/>
      <c r="P48" s="55"/>
      <c r="Q48" s="161"/>
      <c r="R48" s="161"/>
      <c r="S48" s="55"/>
      <c r="T48" s="55"/>
      <c r="U48" s="56"/>
      <c r="V48" s="142">
        <f t="shared" si="0"/>
        <v>0</v>
      </c>
      <c r="W48" s="211" t="s">
        <v>832</v>
      </c>
      <c r="X48" s="212" t="s">
        <v>164</v>
      </c>
      <c r="Y48" s="214" t="s">
        <v>694</v>
      </c>
    </row>
    <row r="49" spans="1:26" s="3" customFormat="1" ht="72" customHeight="1" x14ac:dyDescent="0.25">
      <c r="A49" s="127" t="s">
        <v>833</v>
      </c>
      <c r="B49" s="127" t="s">
        <v>834</v>
      </c>
      <c r="C49" s="127" t="s">
        <v>822</v>
      </c>
      <c r="D49" s="216">
        <v>0</v>
      </c>
      <c r="E49" s="143"/>
      <c r="F49" s="140"/>
      <c r="G49" s="140"/>
      <c r="H49" s="140"/>
      <c r="I49" s="140"/>
      <c r="J49" s="141"/>
      <c r="K49" s="53"/>
      <c r="L49" s="53"/>
      <c r="M49" s="53"/>
      <c r="N49" s="53"/>
      <c r="O49" s="54"/>
      <c r="P49" s="55"/>
      <c r="Q49" s="161"/>
      <c r="R49" s="161"/>
      <c r="S49" s="55"/>
      <c r="T49" s="55"/>
      <c r="U49" s="56"/>
      <c r="V49" s="142">
        <f t="shared" si="0"/>
        <v>0</v>
      </c>
      <c r="W49" s="195" t="s">
        <v>835</v>
      </c>
      <c r="X49" s="200" t="s">
        <v>765</v>
      </c>
      <c r="Y49" s="229"/>
    </row>
    <row r="50" spans="1:26" s="3" customFormat="1" ht="267" customHeight="1" x14ac:dyDescent="0.25">
      <c r="A50" s="50" t="s">
        <v>836</v>
      </c>
      <c r="B50" s="50" t="s">
        <v>837</v>
      </c>
      <c r="C50" s="50" t="s">
        <v>822</v>
      </c>
      <c r="D50" s="105">
        <v>56</v>
      </c>
      <c r="E50" s="139"/>
      <c r="F50" s="146"/>
      <c r="G50" s="146"/>
      <c r="H50" s="146"/>
      <c r="I50" s="146">
        <v>18</v>
      </c>
      <c r="J50" s="147">
        <v>20</v>
      </c>
      <c r="K50" s="148"/>
      <c r="L50" s="53"/>
      <c r="M50" s="53"/>
      <c r="N50" s="53"/>
      <c r="O50" s="54"/>
      <c r="P50" s="55"/>
      <c r="Q50" s="161"/>
      <c r="R50" s="161"/>
      <c r="S50" s="55"/>
      <c r="T50" s="55"/>
      <c r="U50" s="56"/>
      <c r="V50" s="142">
        <f t="shared" si="0"/>
        <v>38</v>
      </c>
      <c r="W50" s="286" t="s">
        <v>838</v>
      </c>
      <c r="X50" s="193" t="s">
        <v>670</v>
      </c>
      <c r="Y50" s="219" t="s">
        <v>694</v>
      </c>
      <c r="Z50" s="64"/>
    </row>
    <row r="51" spans="1:26" s="3" customFormat="1" ht="165" x14ac:dyDescent="0.25">
      <c r="A51" s="127" t="s">
        <v>839</v>
      </c>
      <c r="B51" s="127" t="s">
        <v>840</v>
      </c>
      <c r="C51" s="127" t="s">
        <v>822</v>
      </c>
      <c r="D51" s="216">
        <v>0</v>
      </c>
      <c r="E51" s="143"/>
      <c r="F51" s="103"/>
      <c r="G51" s="103"/>
      <c r="H51" s="103"/>
      <c r="I51" s="103"/>
      <c r="J51" s="104"/>
      <c r="K51" s="157"/>
      <c r="L51" s="157"/>
      <c r="M51" s="157"/>
      <c r="N51" s="157"/>
      <c r="O51" s="160"/>
      <c r="P51" s="55"/>
      <c r="Q51" s="161"/>
      <c r="R51" s="161"/>
      <c r="S51" s="55"/>
      <c r="T51" s="55"/>
      <c r="U51" s="56"/>
      <c r="V51" s="142">
        <f t="shared" si="0"/>
        <v>0</v>
      </c>
      <c r="W51" s="195" t="s">
        <v>1332</v>
      </c>
      <c r="X51" s="200" t="s">
        <v>841</v>
      </c>
      <c r="Y51" s="196"/>
    </row>
    <row r="52" spans="1:26" s="3" customFormat="1" ht="138.6" customHeight="1" x14ac:dyDescent="0.25">
      <c r="A52" s="50" t="s">
        <v>842</v>
      </c>
      <c r="B52" s="50" t="s">
        <v>843</v>
      </c>
      <c r="C52" s="50" t="s">
        <v>822</v>
      </c>
      <c r="D52" s="105">
        <v>11</v>
      </c>
      <c r="E52" s="139"/>
      <c r="F52" s="146"/>
      <c r="G52" s="146"/>
      <c r="H52" s="146">
        <v>11</v>
      </c>
      <c r="I52" s="146"/>
      <c r="J52" s="154"/>
      <c r="K52" s="53"/>
      <c r="L52" s="53"/>
      <c r="M52" s="53"/>
      <c r="N52" s="53"/>
      <c r="O52" s="54"/>
      <c r="P52" s="55"/>
      <c r="Q52" s="161"/>
      <c r="R52" s="161"/>
      <c r="S52" s="55"/>
      <c r="T52" s="55"/>
      <c r="U52" s="56"/>
      <c r="V52" s="142">
        <f t="shared" si="0"/>
        <v>11</v>
      </c>
      <c r="W52" s="192" t="s">
        <v>844</v>
      </c>
      <c r="X52" s="193" t="s">
        <v>670</v>
      </c>
      <c r="Y52" s="219" t="s">
        <v>694</v>
      </c>
      <c r="Z52" s="250"/>
    </row>
    <row r="53" spans="1:26" s="3" customFormat="1" ht="265.14999999999998" customHeight="1" x14ac:dyDescent="0.25">
      <c r="A53" s="50" t="s">
        <v>845</v>
      </c>
      <c r="B53" s="50" t="s">
        <v>846</v>
      </c>
      <c r="C53" s="50" t="s">
        <v>822</v>
      </c>
      <c r="D53" s="105">
        <v>5</v>
      </c>
      <c r="E53" s="139"/>
      <c r="F53" s="140"/>
      <c r="G53" s="140"/>
      <c r="H53" s="140"/>
      <c r="I53" s="140"/>
      <c r="J53" s="141"/>
      <c r="K53" s="157"/>
      <c r="L53" s="157"/>
      <c r="M53" s="157">
        <v>5</v>
      </c>
      <c r="N53" s="157"/>
      <c r="O53" s="54"/>
      <c r="P53" s="55"/>
      <c r="Q53" s="161"/>
      <c r="R53" s="161"/>
      <c r="S53" s="55"/>
      <c r="T53" s="55"/>
      <c r="U53" s="56"/>
      <c r="V53" s="142">
        <f t="shared" si="0"/>
        <v>5</v>
      </c>
      <c r="W53" s="192" t="s">
        <v>847</v>
      </c>
      <c r="X53" s="193" t="s">
        <v>682</v>
      </c>
      <c r="Y53" s="194" t="s">
        <v>683</v>
      </c>
    </row>
    <row r="54" spans="1:26" s="3" customFormat="1" ht="409.5" x14ac:dyDescent="0.25">
      <c r="A54" s="50" t="s">
        <v>848</v>
      </c>
      <c r="B54" s="50" t="s">
        <v>849</v>
      </c>
      <c r="C54" s="50" t="s">
        <v>822</v>
      </c>
      <c r="D54" s="105">
        <v>5</v>
      </c>
      <c r="E54" s="139"/>
      <c r="F54" s="140"/>
      <c r="G54" s="140"/>
      <c r="H54" s="140"/>
      <c r="I54" s="140"/>
      <c r="J54" s="141"/>
      <c r="K54" s="157"/>
      <c r="L54" s="157"/>
      <c r="M54" s="157"/>
      <c r="N54" s="157"/>
      <c r="O54" s="149">
        <v>5</v>
      </c>
      <c r="P54" s="55"/>
      <c r="Q54" s="161"/>
      <c r="R54" s="161"/>
      <c r="S54" s="55"/>
      <c r="T54" s="55"/>
      <c r="U54" s="56"/>
      <c r="V54" s="142">
        <f t="shared" si="0"/>
        <v>5</v>
      </c>
      <c r="W54" s="192" t="s">
        <v>850</v>
      </c>
      <c r="X54" s="193" t="s">
        <v>682</v>
      </c>
      <c r="Y54" s="219" t="s">
        <v>683</v>
      </c>
    </row>
    <row r="55" spans="1:26" s="3" customFormat="1" ht="90" x14ac:dyDescent="0.25">
      <c r="A55" s="124" t="s">
        <v>851</v>
      </c>
      <c r="B55" s="124" t="s">
        <v>852</v>
      </c>
      <c r="C55" s="124" t="s">
        <v>822</v>
      </c>
      <c r="D55" s="203">
        <v>0</v>
      </c>
      <c r="E55" s="144"/>
      <c r="F55" s="153"/>
      <c r="G55" s="153"/>
      <c r="H55" s="153"/>
      <c r="I55" s="153"/>
      <c r="J55" s="154"/>
      <c r="K55" s="53"/>
      <c r="L55" s="53"/>
      <c r="M55" s="53"/>
      <c r="N55" s="53"/>
      <c r="O55" s="54"/>
      <c r="P55" s="55"/>
      <c r="Q55" s="161"/>
      <c r="R55" s="161"/>
      <c r="S55" s="55"/>
      <c r="T55" s="55"/>
      <c r="U55" s="56"/>
      <c r="V55" s="142">
        <f t="shared" si="0"/>
        <v>0</v>
      </c>
      <c r="W55" s="197" t="s">
        <v>853</v>
      </c>
      <c r="X55" s="217" t="s">
        <v>721</v>
      </c>
      <c r="Y55" s="199" t="s">
        <v>694</v>
      </c>
    </row>
    <row r="56" spans="1:26" s="3" customFormat="1" ht="75" x14ac:dyDescent="0.25">
      <c r="A56" s="127" t="s">
        <v>854</v>
      </c>
      <c r="B56" s="127" t="s">
        <v>855</v>
      </c>
      <c r="C56" s="127" t="s">
        <v>822</v>
      </c>
      <c r="D56" s="216">
        <v>0</v>
      </c>
      <c r="E56" s="143"/>
      <c r="F56" s="140"/>
      <c r="G56" s="140"/>
      <c r="H56" s="140"/>
      <c r="I56" s="140"/>
      <c r="J56" s="141"/>
      <c r="K56" s="53"/>
      <c r="L56" s="53"/>
      <c r="M56" s="53"/>
      <c r="N56" s="53"/>
      <c r="O56" s="54"/>
      <c r="P56" s="55"/>
      <c r="Q56" s="161"/>
      <c r="R56" s="161"/>
      <c r="S56" s="55"/>
      <c r="T56" s="55"/>
      <c r="U56" s="56"/>
      <c r="V56" s="142">
        <f t="shared" si="0"/>
        <v>0</v>
      </c>
      <c r="W56" s="195" t="s">
        <v>795</v>
      </c>
      <c r="X56" s="200" t="s">
        <v>699</v>
      </c>
      <c r="Y56" s="229"/>
    </row>
    <row r="57" spans="1:26" s="3" customFormat="1" ht="165" x14ac:dyDescent="0.25">
      <c r="A57" s="127" t="s">
        <v>856</v>
      </c>
      <c r="B57" s="127" t="s">
        <v>857</v>
      </c>
      <c r="C57" s="127" t="s">
        <v>822</v>
      </c>
      <c r="D57" s="216">
        <v>0</v>
      </c>
      <c r="E57" s="143"/>
      <c r="F57" s="140"/>
      <c r="G57" s="140"/>
      <c r="H57" s="140"/>
      <c r="I57" s="140"/>
      <c r="J57" s="141"/>
      <c r="K57" s="157"/>
      <c r="L57" s="157"/>
      <c r="M57" s="157"/>
      <c r="N57" s="157"/>
      <c r="O57" s="160"/>
      <c r="P57" s="55"/>
      <c r="Q57" s="161"/>
      <c r="R57" s="161"/>
      <c r="S57" s="55"/>
      <c r="T57" s="150"/>
      <c r="U57" s="56"/>
      <c r="V57" s="142">
        <f t="shared" si="0"/>
        <v>0</v>
      </c>
      <c r="W57" s="195" t="s">
        <v>858</v>
      </c>
      <c r="X57" s="200" t="s">
        <v>699</v>
      </c>
      <c r="Y57" s="229"/>
    </row>
    <row r="58" spans="1:26" s="3" customFormat="1" ht="75" x14ac:dyDescent="0.25">
      <c r="A58" s="127" t="s">
        <v>859</v>
      </c>
      <c r="B58" s="127" t="s">
        <v>860</v>
      </c>
      <c r="C58" s="127" t="s">
        <v>822</v>
      </c>
      <c r="D58" s="216">
        <v>0</v>
      </c>
      <c r="E58" s="143"/>
      <c r="F58" s="140"/>
      <c r="G58" s="140"/>
      <c r="H58" s="140"/>
      <c r="I58" s="140"/>
      <c r="J58" s="141"/>
      <c r="K58" s="148"/>
      <c r="L58" s="53"/>
      <c r="M58" s="148"/>
      <c r="N58" s="157"/>
      <c r="O58" s="54"/>
      <c r="P58" s="161"/>
      <c r="Q58" s="161"/>
      <c r="R58" s="161"/>
      <c r="S58" s="161"/>
      <c r="T58" s="161"/>
      <c r="U58" s="164"/>
      <c r="V58" s="145">
        <f t="shared" si="0"/>
        <v>0</v>
      </c>
      <c r="W58" s="195"/>
      <c r="X58" s="200" t="s">
        <v>688</v>
      </c>
      <c r="Y58" s="228"/>
    </row>
    <row r="59" spans="1:26" s="3" customFormat="1" ht="75" x14ac:dyDescent="0.25">
      <c r="A59" s="127" t="s">
        <v>861</v>
      </c>
      <c r="B59" s="127" t="s">
        <v>862</v>
      </c>
      <c r="C59" s="127" t="s">
        <v>822</v>
      </c>
      <c r="D59" s="216">
        <v>0</v>
      </c>
      <c r="E59" s="143"/>
      <c r="F59" s="140"/>
      <c r="G59" s="140"/>
      <c r="H59" s="140"/>
      <c r="I59" s="140"/>
      <c r="J59" s="141"/>
      <c r="K59" s="53"/>
      <c r="L59" s="53"/>
      <c r="M59" s="53"/>
      <c r="N59" s="157"/>
      <c r="O59" s="149"/>
      <c r="P59" s="150"/>
      <c r="Q59" s="161"/>
      <c r="R59" s="161"/>
      <c r="S59" s="161"/>
      <c r="T59" s="161"/>
      <c r="U59" s="164"/>
      <c r="V59" s="145">
        <f t="shared" si="0"/>
        <v>0</v>
      </c>
      <c r="W59" s="195"/>
      <c r="X59" s="200" t="s">
        <v>688</v>
      </c>
      <c r="Y59" s="228"/>
    </row>
    <row r="60" spans="1:26" s="3" customFormat="1" ht="75" x14ac:dyDescent="0.25">
      <c r="A60" s="127" t="s">
        <v>863</v>
      </c>
      <c r="B60" s="127" t="s">
        <v>864</v>
      </c>
      <c r="C60" s="127" t="s">
        <v>822</v>
      </c>
      <c r="D60" s="216">
        <v>0</v>
      </c>
      <c r="E60" s="143"/>
      <c r="F60" s="140"/>
      <c r="G60" s="140"/>
      <c r="H60" s="140"/>
      <c r="I60" s="140"/>
      <c r="J60" s="141"/>
      <c r="K60" s="53"/>
      <c r="L60" s="53"/>
      <c r="M60" s="53"/>
      <c r="N60" s="157"/>
      <c r="O60" s="54"/>
      <c r="P60" s="161"/>
      <c r="Q60" s="161"/>
      <c r="R60" s="161"/>
      <c r="S60" s="161"/>
      <c r="T60" s="161"/>
      <c r="U60" s="164"/>
      <c r="V60" s="145">
        <f t="shared" si="0"/>
        <v>0</v>
      </c>
      <c r="W60" s="195" t="s">
        <v>865</v>
      </c>
      <c r="X60" s="200" t="s">
        <v>866</v>
      </c>
      <c r="Y60" s="228"/>
    </row>
    <row r="61" spans="1:26" s="3" customFormat="1" ht="75" x14ac:dyDescent="0.25">
      <c r="A61" s="127" t="s">
        <v>867</v>
      </c>
      <c r="B61" s="127" t="s">
        <v>868</v>
      </c>
      <c r="C61" s="127" t="s">
        <v>822</v>
      </c>
      <c r="D61" s="216">
        <v>0</v>
      </c>
      <c r="E61" s="143"/>
      <c r="F61" s="140"/>
      <c r="G61" s="140"/>
      <c r="H61" s="140"/>
      <c r="I61" s="140"/>
      <c r="J61" s="141"/>
      <c r="K61" s="53"/>
      <c r="L61" s="53"/>
      <c r="M61" s="148"/>
      <c r="N61" s="157"/>
      <c r="O61" s="149"/>
      <c r="P61" s="161"/>
      <c r="Q61" s="161"/>
      <c r="R61" s="161"/>
      <c r="S61" s="161"/>
      <c r="T61" s="161"/>
      <c r="U61" s="164"/>
      <c r="V61" s="145">
        <f t="shared" si="0"/>
        <v>0</v>
      </c>
      <c r="W61" s="195"/>
      <c r="X61" s="200" t="s">
        <v>688</v>
      </c>
      <c r="Y61" s="228"/>
    </row>
    <row r="62" spans="1:26" s="3" customFormat="1" ht="75" x14ac:dyDescent="0.25">
      <c r="A62" s="127" t="s">
        <v>869</v>
      </c>
      <c r="B62" s="127" t="s">
        <v>870</v>
      </c>
      <c r="C62" s="127" t="s">
        <v>822</v>
      </c>
      <c r="D62" s="216">
        <v>0</v>
      </c>
      <c r="E62" s="143"/>
      <c r="F62" s="140"/>
      <c r="G62" s="140"/>
      <c r="H62" s="140"/>
      <c r="I62" s="140"/>
      <c r="J62" s="141"/>
      <c r="K62" s="148"/>
      <c r="L62" s="53"/>
      <c r="M62" s="148"/>
      <c r="N62" s="157"/>
      <c r="O62" s="54"/>
      <c r="P62" s="161"/>
      <c r="Q62" s="161"/>
      <c r="R62" s="161"/>
      <c r="S62" s="161"/>
      <c r="T62" s="161"/>
      <c r="U62" s="164"/>
      <c r="V62" s="145">
        <f t="shared" si="0"/>
        <v>0</v>
      </c>
      <c r="W62" s="195"/>
      <c r="X62" s="200" t="s">
        <v>688</v>
      </c>
      <c r="Y62" s="228"/>
    </row>
    <row r="63" spans="1:26" s="3" customFormat="1" ht="75" x14ac:dyDescent="0.25">
      <c r="A63" s="127" t="s">
        <v>871</v>
      </c>
      <c r="B63" s="127" t="s">
        <v>872</v>
      </c>
      <c r="C63" s="127" t="s">
        <v>822</v>
      </c>
      <c r="D63" s="216">
        <v>0</v>
      </c>
      <c r="E63" s="143"/>
      <c r="F63" s="140"/>
      <c r="G63" s="140"/>
      <c r="H63" s="140"/>
      <c r="I63" s="140"/>
      <c r="J63" s="141"/>
      <c r="K63" s="53"/>
      <c r="L63" s="53"/>
      <c r="M63" s="148"/>
      <c r="N63" s="148"/>
      <c r="O63" s="149"/>
      <c r="P63" s="161"/>
      <c r="Q63" s="161"/>
      <c r="R63" s="161"/>
      <c r="S63" s="161"/>
      <c r="T63" s="161"/>
      <c r="U63" s="164"/>
      <c r="V63" s="145">
        <f t="shared" si="0"/>
        <v>0</v>
      </c>
      <c r="W63" s="195"/>
      <c r="X63" s="200" t="s">
        <v>688</v>
      </c>
      <c r="Y63" s="229"/>
    </row>
    <row r="64" spans="1:26" s="3" customFormat="1" ht="135" x14ac:dyDescent="0.25">
      <c r="A64" s="127" t="s">
        <v>873</v>
      </c>
      <c r="B64" s="127" t="s">
        <v>874</v>
      </c>
      <c r="C64" s="127" t="s">
        <v>822</v>
      </c>
      <c r="D64" s="216">
        <v>0</v>
      </c>
      <c r="E64" s="143"/>
      <c r="F64" s="140"/>
      <c r="G64" s="140"/>
      <c r="H64" s="140"/>
      <c r="I64" s="140"/>
      <c r="J64" s="141"/>
      <c r="K64" s="53"/>
      <c r="L64" s="53"/>
      <c r="M64" s="53"/>
      <c r="N64" s="53"/>
      <c r="O64" s="54"/>
      <c r="P64" s="55"/>
      <c r="Q64" s="55"/>
      <c r="R64" s="55"/>
      <c r="S64" s="55"/>
      <c r="T64" s="55"/>
      <c r="U64" s="56"/>
      <c r="V64" s="142">
        <f t="shared" si="0"/>
        <v>0</v>
      </c>
      <c r="W64" s="195" t="s">
        <v>875</v>
      </c>
      <c r="X64" s="200" t="s">
        <v>765</v>
      </c>
      <c r="Y64" s="228"/>
    </row>
    <row r="65" spans="1:26" s="3" customFormat="1" ht="75" x14ac:dyDescent="0.25">
      <c r="A65" s="127" t="s">
        <v>876</v>
      </c>
      <c r="B65" s="127" t="s">
        <v>877</v>
      </c>
      <c r="C65" s="127" t="s">
        <v>822</v>
      </c>
      <c r="D65" s="216">
        <v>0</v>
      </c>
      <c r="E65" s="143"/>
      <c r="F65" s="140"/>
      <c r="G65" s="140"/>
      <c r="H65" s="140"/>
      <c r="I65" s="140"/>
      <c r="J65" s="141"/>
      <c r="K65" s="53"/>
      <c r="L65" s="53"/>
      <c r="M65" s="148"/>
      <c r="N65" s="148"/>
      <c r="O65" s="149"/>
      <c r="P65" s="161"/>
      <c r="Q65" s="161"/>
      <c r="R65" s="161"/>
      <c r="S65" s="161"/>
      <c r="T65" s="161"/>
      <c r="U65" s="164"/>
      <c r="V65" s="145">
        <f t="shared" si="0"/>
        <v>0</v>
      </c>
      <c r="W65" s="195"/>
      <c r="X65" s="200" t="s">
        <v>688</v>
      </c>
      <c r="Y65" s="229"/>
    </row>
    <row r="66" spans="1:26" s="3" customFormat="1" ht="75" x14ac:dyDescent="0.25">
      <c r="A66" s="127" t="s">
        <v>878</v>
      </c>
      <c r="B66" s="127" t="s">
        <v>879</v>
      </c>
      <c r="C66" s="127" t="s">
        <v>822</v>
      </c>
      <c r="D66" s="216">
        <v>0</v>
      </c>
      <c r="E66" s="143"/>
      <c r="F66" s="140"/>
      <c r="G66" s="140"/>
      <c r="H66" s="140"/>
      <c r="I66" s="140"/>
      <c r="J66" s="141"/>
      <c r="K66" s="148"/>
      <c r="L66" s="53"/>
      <c r="M66" s="148"/>
      <c r="N66" s="148"/>
      <c r="O66" s="54"/>
      <c r="P66" s="161"/>
      <c r="Q66" s="161"/>
      <c r="R66" s="161"/>
      <c r="S66" s="161"/>
      <c r="T66" s="161"/>
      <c r="U66" s="164"/>
      <c r="V66" s="145">
        <f t="shared" si="0"/>
        <v>0</v>
      </c>
      <c r="W66" s="195"/>
      <c r="X66" s="200" t="s">
        <v>688</v>
      </c>
      <c r="Y66" s="228"/>
    </row>
    <row r="67" spans="1:26" s="3" customFormat="1" ht="75" x14ac:dyDescent="0.25">
      <c r="A67" s="127" t="s">
        <v>880</v>
      </c>
      <c r="B67" s="127" t="s">
        <v>881</v>
      </c>
      <c r="C67" s="127" t="s">
        <v>822</v>
      </c>
      <c r="D67" s="216">
        <v>0</v>
      </c>
      <c r="E67" s="143"/>
      <c r="F67" s="140"/>
      <c r="G67" s="140"/>
      <c r="H67" s="140"/>
      <c r="I67" s="140"/>
      <c r="J67" s="141"/>
      <c r="K67" s="53"/>
      <c r="L67" s="53"/>
      <c r="M67" s="53"/>
      <c r="N67" s="148"/>
      <c r="O67" s="149"/>
      <c r="P67" s="161"/>
      <c r="Q67" s="161"/>
      <c r="R67" s="161"/>
      <c r="S67" s="161"/>
      <c r="T67" s="161"/>
      <c r="U67" s="164"/>
      <c r="V67" s="145">
        <f t="shared" ref="V67:V130" si="1">SUM(F67:U67)</f>
        <v>0</v>
      </c>
      <c r="W67" s="195"/>
      <c r="X67" s="200" t="s">
        <v>1331</v>
      </c>
      <c r="Y67" s="228"/>
    </row>
    <row r="68" spans="1:26" s="3" customFormat="1" ht="75" x14ac:dyDescent="0.25">
      <c r="A68" s="127" t="s">
        <v>882</v>
      </c>
      <c r="B68" s="127" t="s">
        <v>883</v>
      </c>
      <c r="C68" s="127" t="s">
        <v>822</v>
      </c>
      <c r="D68" s="216">
        <v>0</v>
      </c>
      <c r="E68" s="143"/>
      <c r="F68" s="140"/>
      <c r="G68" s="140"/>
      <c r="H68" s="140"/>
      <c r="I68" s="140"/>
      <c r="J68" s="141"/>
      <c r="K68" s="53"/>
      <c r="L68" s="53"/>
      <c r="M68" s="53"/>
      <c r="N68" s="148"/>
      <c r="O68" s="149"/>
      <c r="P68" s="161"/>
      <c r="Q68" s="161"/>
      <c r="R68" s="161"/>
      <c r="S68" s="161"/>
      <c r="T68" s="161"/>
      <c r="U68" s="164"/>
      <c r="V68" s="145">
        <f t="shared" si="1"/>
        <v>0</v>
      </c>
      <c r="W68" s="195"/>
      <c r="X68" s="200" t="s">
        <v>688</v>
      </c>
      <c r="Y68" s="228"/>
    </row>
    <row r="69" spans="1:26" s="3" customFormat="1" ht="285" x14ac:dyDescent="0.25">
      <c r="A69" s="50" t="s">
        <v>884</v>
      </c>
      <c r="B69" s="50" t="s">
        <v>885</v>
      </c>
      <c r="C69" s="50" t="s">
        <v>822</v>
      </c>
      <c r="D69" s="105">
        <v>5</v>
      </c>
      <c r="E69" s="139"/>
      <c r="F69" s="140"/>
      <c r="G69" s="140"/>
      <c r="H69" s="140"/>
      <c r="I69" s="140"/>
      <c r="J69" s="141"/>
      <c r="K69" s="148"/>
      <c r="L69" s="53"/>
      <c r="M69" s="148">
        <v>5</v>
      </c>
      <c r="N69" s="148"/>
      <c r="O69" s="160"/>
      <c r="P69" s="55"/>
      <c r="Q69" s="55"/>
      <c r="R69" s="55"/>
      <c r="S69" s="55"/>
      <c r="T69" s="55"/>
      <c r="U69" s="56"/>
      <c r="V69" s="142">
        <f t="shared" si="1"/>
        <v>5</v>
      </c>
      <c r="W69" s="192" t="s">
        <v>886</v>
      </c>
      <c r="X69" s="193" t="s">
        <v>682</v>
      </c>
      <c r="Y69" s="194" t="s">
        <v>683</v>
      </c>
    </row>
    <row r="70" spans="1:26" s="3" customFormat="1" ht="55.9" customHeight="1" x14ac:dyDescent="0.25">
      <c r="A70" s="127" t="s">
        <v>887</v>
      </c>
      <c r="B70" s="127" t="s">
        <v>888</v>
      </c>
      <c r="C70" s="127" t="s">
        <v>41</v>
      </c>
      <c r="D70" s="216">
        <v>0</v>
      </c>
      <c r="E70" s="143"/>
      <c r="F70" s="140"/>
      <c r="G70" s="140"/>
      <c r="H70" s="140"/>
      <c r="I70" s="140"/>
      <c r="J70" s="141"/>
      <c r="K70" s="157"/>
      <c r="L70" s="157"/>
      <c r="M70" s="53"/>
      <c r="N70" s="53"/>
      <c r="O70" s="54"/>
      <c r="P70" s="55"/>
      <c r="Q70" s="55"/>
      <c r="R70" s="55"/>
      <c r="S70" s="55"/>
      <c r="T70" s="55"/>
      <c r="U70" s="56"/>
      <c r="V70" s="142">
        <f t="shared" si="1"/>
        <v>0</v>
      </c>
      <c r="W70" s="195" t="s">
        <v>889</v>
      </c>
      <c r="X70" s="200" t="s">
        <v>699</v>
      </c>
      <c r="Y70" s="229"/>
    </row>
    <row r="71" spans="1:26" s="3" customFormat="1" ht="229.5" customHeight="1" x14ac:dyDescent="0.25">
      <c r="A71" s="50" t="s">
        <v>890</v>
      </c>
      <c r="B71" s="50" t="s">
        <v>891</v>
      </c>
      <c r="C71" s="50" t="s">
        <v>41</v>
      </c>
      <c r="D71" s="105">
        <v>25</v>
      </c>
      <c r="E71" s="139"/>
      <c r="F71" s="153"/>
      <c r="G71" s="140"/>
      <c r="H71" s="140"/>
      <c r="I71" s="153"/>
      <c r="J71" s="154">
        <v>25</v>
      </c>
      <c r="K71" s="53"/>
      <c r="L71" s="53"/>
      <c r="M71" s="53"/>
      <c r="N71" s="53"/>
      <c r="O71" s="54"/>
      <c r="P71" s="55"/>
      <c r="Q71" s="55"/>
      <c r="R71" s="55"/>
      <c r="S71" s="55"/>
      <c r="T71" s="55"/>
      <c r="U71" s="56"/>
      <c r="V71" s="142">
        <f t="shared" si="1"/>
        <v>25</v>
      </c>
      <c r="W71" s="192" t="s">
        <v>892</v>
      </c>
      <c r="X71" s="193" t="s">
        <v>670</v>
      </c>
      <c r="Y71" s="219" t="s">
        <v>694</v>
      </c>
      <c r="Z71" s="64"/>
    </row>
    <row r="72" spans="1:26" s="3" customFormat="1" ht="255" x14ac:dyDescent="0.25">
      <c r="A72" s="50" t="s">
        <v>893</v>
      </c>
      <c r="B72" s="50" t="s">
        <v>894</v>
      </c>
      <c r="C72" s="50" t="s">
        <v>41</v>
      </c>
      <c r="D72" s="105">
        <v>25</v>
      </c>
      <c r="E72" s="139"/>
      <c r="F72" s="140"/>
      <c r="G72" s="140"/>
      <c r="H72" s="140"/>
      <c r="I72" s="140"/>
      <c r="J72" s="141"/>
      <c r="K72" s="157"/>
      <c r="L72" s="157"/>
      <c r="M72" s="53"/>
      <c r="N72" s="53"/>
      <c r="O72" s="160"/>
      <c r="P72" s="55"/>
      <c r="Q72" s="150"/>
      <c r="R72" s="150"/>
      <c r="S72" s="150">
        <v>25</v>
      </c>
      <c r="T72" s="161"/>
      <c r="U72" s="164"/>
      <c r="V72" s="142">
        <f t="shared" si="1"/>
        <v>25</v>
      </c>
      <c r="W72" s="192" t="s">
        <v>895</v>
      </c>
      <c r="X72" s="193" t="s">
        <v>682</v>
      </c>
      <c r="Y72" s="194" t="s">
        <v>717</v>
      </c>
    </row>
    <row r="73" spans="1:26" s="3" customFormat="1" ht="210" x14ac:dyDescent="0.25">
      <c r="A73" s="50" t="s">
        <v>896</v>
      </c>
      <c r="B73" s="50" t="s">
        <v>897</v>
      </c>
      <c r="C73" s="50" t="s">
        <v>41</v>
      </c>
      <c r="D73" s="105">
        <v>12</v>
      </c>
      <c r="E73" s="139"/>
      <c r="F73" s="140"/>
      <c r="G73" s="140"/>
      <c r="H73" s="140"/>
      <c r="I73" s="140"/>
      <c r="J73" s="141"/>
      <c r="K73" s="53"/>
      <c r="L73" s="53"/>
      <c r="M73" s="53"/>
      <c r="N73" s="53"/>
      <c r="O73" s="54"/>
      <c r="P73" s="150"/>
      <c r="Q73" s="161"/>
      <c r="R73" s="161">
        <v>12</v>
      </c>
      <c r="S73" s="161"/>
      <c r="T73" s="161"/>
      <c r="U73" s="164"/>
      <c r="V73" s="145">
        <f t="shared" si="1"/>
        <v>12</v>
      </c>
      <c r="W73" s="192" t="s">
        <v>898</v>
      </c>
      <c r="X73" s="193" t="s">
        <v>682</v>
      </c>
      <c r="Y73" s="194" t="s">
        <v>717</v>
      </c>
    </row>
    <row r="74" spans="1:26" s="3" customFormat="1" ht="150" x14ac:dyDescent="0.25">
      <c r="A74" s="208" t="s">
        <v>899</v>
      </c>
      <c r="B74" s="208" t="s">
        <v>607</v>
      </c>
      <c r="C74" s="208" t="s">
        <v>41</v>
      </c>
      <c r="D74" s="209">
        <v>0</v>
      </c>
      <c r="E74" s="210"/>
      <c r="F74" s="140"/>
      <c r="G74" s="140"/>
      <c r="H74" s="140"/>
      <c r="I74" s="140"/>
      <c r="J74" s="141"/>
      <c r="K74" s="157"/>
      <c r="L74" s="157"/>
      <c r="M74" s="53"/>
      <c r="N74" s="53"/>
      <c r="O74" s="160"/>
      <c r="P74" s="55"/>
      <c r="Q74" s="55"/>
      <c r="R74" s="55"/>
      <c r="S74" s="55"/>
      <c r="T74" s="55"/>
      <c r="U74" s="56"/>
      <c r="V74" s="142">
        <f t="shared" si="1"/>
        <v>0</v>
      </c>
      <c r="W74" s="211" t="s">
        <v>900</v>
      </c>
      <c r="X74" s="224" t="s">
        <v>721</v>
      </c>
      <c r="Y74" s="214" t="s">
        <v>694</v>
      </c>
    </row>
    <row r="75" spans="1:26" s="3" customFormat="1" ht="270" x14ac:dyDescent="0.25">
      <c r="A75" s="127" t="s">
        <v>901</v>
      </c>
      <c r="B75" s="127" t="s">
        <v>902</v>
      </c>
      <c r="C75" s="127" t="s">
        <v>41</v>
      </c>
      <c r="D75" s="216">
        <v>0</v>
      </c>
      <c r="E75" s="143"/>
      <c r="F75" s="140"/>
      <c r="G75" s="140"/>
      <c r="H75" s="140"/>
      <c r="I75" s="140"/>
      <c r="J75" s="141"/>
      <c r="K75" s="157"/>
      <c r="L75" s="157"/>
      <c r="M75" s="148"/>
      <c r="N75" s="148"/>
      <c r="O75" s="149"/>
      <c r="P75" s="55"/>
      <c r="Q75" s="55"/>
      <c r="R75" s="150"/>
      <c r="S75" s="55"/>
      <c r="T75" s="55"/>
      <c r="U75" s="56"/>
      <c r="V75" s="142">
        <f t="shared" si="1"/>
        <v>0</v>
      </c>
      <c r="W75" s="270" t="s">
        <v>903</v>
      </c>
      <c r="X75" s="200" t="s">
        <v>688</v>
      </c>
      <c r="Y75" s="196"/>
      <c r="Z75" s="64"/>
    </row>
    <row r="76" spans="1:26" s="3" customFormat="1" ht="75" x14ac:dyDescent="0.25">
      <c r="A76" s="127" t="s">
        <v>904</v>
      </c>
      <c r="B76" s="127" t="s">
        <v>905</v>
      </c>
      <c r="C76" s="127" t="s">
        <v>41</v>
      </c>
      <c r="D76" s="216">
        <v>0</v>
      </c>
      <c r="E76" s="143"/>
      <c r="F76" s="140"/>
      <c r="G76" s="140"/>
      <c r="H76" s="140"/>
      <c r="I76" s="140"/>
      <c r="J76" s="141"/>
      <c r="K76" s="53"/>
      <c r="L76" s="53"/>
      <c r="M76" s="53"/>
      <c r="N76" s="53"/>
      <c r="O76" s="54"/>
      <c r="P76" s="55"/>
      <c r="Q76" s="55"/>
      <c r="R76" s="55"/>
      <c r="S76" s="55"/>
      <c r="T76" s="55"/>
      <c r="U76" s="56"/>
      <c r="V76" s="142">
        <f t="shared" si="1"/>
        <v>0</v>
      </c>
      <c r="W76" s="195" t="s">
        <v>906</v>
      </c>
      <c r="X76" s="200" t="s">
        <v>758</v>
      </c>
      <c r="Y76" s="229"/>
    </row>
    <row r="77" spans="1:26" s="3" customFormat="1" ht="75" x14ac:dyDescent="0.25">
      <c r="A77" s="127" t="s">
        <v>907</v>
      </c>
      <c r="B77" s="127" t="s">
        <v>908</v>
      </c>
      <c r="C77" s="127" t="s">
        <v>41</v>
      </c>
      <c r="D77" s="216">
        <v>0</v>
      </c>
      <c r="E77" s="143"/>
      <c r="F77" s="140"/>
      <c r="G77" s="140"/>
      <c r="H77" s="140"/>
      <c r="I77" s="140"/>
      <c r="J77" s="141"/>
      <c r="K77" s="53"/>
      <c r="L77" s="53"/>
      <c r="M77" s="53"/>
      <c r="N77" s="53"/>
      <c r="O77" s="54"/>
      <c r="P77" s="55"/>
      <c r="Q77" s="161"/>
      <c r="R77" s="161"/>
      <c r="S77" s="161"/>
      <c r="T77" s="161"/>
      <c r="U77" s="164"/>
      <c r="V77" s="145">
        <f t="shared" si="1"/>
        <v>0</v>
      </c>
      <c r="W77" s="195" t="s">
        <v>909</v>
      </c>
      <c r="X77" s="200" t="s">
        <v>758</v>
      </c>
      <c r="Y77" s="196" t="s">
        <v>717</v>
      </c>
    </row>
    <row r="78" spans="1:26" s="3" customFormat="1" ht="240" x14ac:dyDescent="0.25">
      <c r="A78" s="50" t="s">
        <v>910</v>
      </c>
      <c r="B78" s="50" t="s">
        <v>911</v>
      </c>
      <c r="C78" s="50" t="s">
        <v>41</v>
      </c>
      <c r="D78" s="105">
        <v>20</v>
      </c>
      <c r="E78" s="139"/>
      <c r="F78" s="140"/>
      <c r="G78" s="140"/>
      <c r="H78" s="140"/>
      <c r="I78" s="140"/>
      <c r="J78" s="141"/>
      <c r="K78" s="157"/>
      <c r="L78" s="157"/>
      <c r="M78" s="53"/>
      <c r="N78" s="148">
        <v>20</v>
      </c>
      <c r="O78" s="160"/>
      <c r="P78" s="55"/>
      <c r="Q78" s="55"/>
      <c r="R78" s="55"/>
      <c r="S78" s="55"/>
      <c r="T78" s="55"/>
      <c r="U78" s="56"/>
      <c r="V78" s="142">
        <f t="shared" si="1"/>
        <v>20</v>
      </c>
      <c r="W78" s="192" t="s">
        <v>912</v>
      </c>
      <c r="X78" s="193" t="s">
        <v>682</v>
      </c>
      <c r="Y78" s="194" t="s">
        <v>683</v>
      </c>
    </row>
    <row r="79" spans="1:26" s="3" customFormat="1" ht="408.6" customHeight="1" x14ac:dyDescent="0.25">
      <c r="A79" s="50" t="s">
        <v>913</v>
      </c>
      <c r="B79" s="50" t="s">
        <v>914</v>
      </c>
      <c r="C79" s="50" t="s">
        <v>41</v>
      </c>
      <c r="D79" s="105">
        <v>5</v>
      </c>
      <c r="E79" s="139"/>
      <c r="F79" s="146"/>
      <c r="G79" s="146"/>
      <c r="H79" s="146"/>
      <c r="I79" s="146"/>
      <c r="J79" s="147">
        <v>5</v>
      </c>
      <c r="K79" s="53"/>
      <c r="L79" s="53"/>
      <c r="M79" s="53"/>
      <c r="N79" s="53"/>
      <c r="O79" s="54"/>
      <c r="P79" s="55"/>
      <c r="Q79" s="55"/>
      <c r="R79" s="55"/>
      <c r="S79" s="55"/>
      <c r="T79" s="55"/>
      <c r="U79" s="56"/>
      <c r="V79" s="142">
        <f t="shared" si="1"/>
        <v>5</v>
      </c>
      <c r="W79" s="192" t="s">
        <v>915</v>
      </c>
      <c r="X79" s="193" t="s">
        <v>670</v>
      </c>
      <c r="Y79" s="219" t="s">
        <v>694</v>
      </c>
    </row>
    <row r="80" spans="1:26" s="3" customFormat="1" ht="180" x14ac:dyDescent="0.25">
      <c r="A80" s="124" t="s">
        <v>916</v>
      </c>
      <c r="B80" s="124" t="s">
        <v>917</v>
      </c>
      <c r="C80" s="124" t="s">
        <v>41</v>
      </c>
      <c r="D80" s="203">
        <v>0</v>
      </c>
      <c r="E80" s="144"/>
      <c r="F80" s="146"/>
      <c r="G80" s="146"/>
      <c r="H80" s="146"/>
      <c r="I80" s="146"/>
      <c r="J80" s="147"/>
      <c r="K80" s="53"/>
      <c r="L80" s="53"/>
      <c r="M80" s="53"/>
      <c r="N80" s="53"/>
      <c r="O80" s="54"/>
      <c r="P80" s="55"/>
      <c r="Q80" s="55"/>
      <c r="R80" s="55"/>
      <c r="S80" s="55"/>
      <c r="T80" s="55"/>
      <c r="U80" s="56"/>
      <c r="V80" s="142">
        <f t="shared" si="1"/>
        <v>0</v>
      </c>
      <c r="W80" s="249" t="s">
        <v>918</v>
      </c>
      <c r="X80" s="212" t="s">
        <v>164</v>
      </c>
      <c r="Y80" s="214" t="s">
        <v>694</v>
      </c>
      <c r="Z80" s="64"/>
    </row>
    <row r="81" spans="1:26" s="3" customFormat="1" ht="90" x14ac:dyDescent="0.25">
      <c r="A81" s="127" t="s">
        <v>919</v>
      </c>
      <c r="B81" s="127" t="s">
        <v>920</v>
      </c>
      <c r="C81" s="127" t="s">
        <v>41</v>
      </c>
      <c r="D81" s="216">
        <v>0</v>
      </c>
      <c r="E81" s="143"/>
      <c r="F81" s="140"/>
      <c r="G81" s="140"/>
      <c r="H81" s="140"/>
      <c r="I81" s="140"/>
      <c r="J81" s="141"/>
      <c r="K81" s="157"/>
      <c r="L81" s="157"/>
      <c r="M81" s="53"/>
      <c r="N81" s="53"/>
      <c r="O81" s="160"/>
      <c r="P81" s="55"/>
      <c r="Q81" s="55"/>
      <c r="R81" s="55"/>
      <c r="S81" s="55"/>
      <c r="T81" s="55"/>
      <c r="U81" s="56"/>
      <c r="V81" s="142">
        <f t="shared" si="1"/>
        <v>0</v>
      </c>
      <c r="W81" s="195" t="s">
        <v>921</v>
      </c>
      <c r="X81" s="196" t="s">
        <v>922</v>
      </c>
      <c r="Y81" s="196" t="s">
        <v>694</v>
      </c>
    </row>
    <row r="82" spans="1:26" s="3" customFormat="1" ht="285" x14ac:dyDescent="0.25">
      <c r="A82" s="50" t="s">
        <v>923</v>
      </c>
      <c r="B82" s="50" t="s">
        <v>924</v>
      </c>
      <c r="C82" s="50" t="s">
        <v>41</v>
      </c>
      <c r="D82" s="105">
        <v>6</v>
      </c>
      <c r="E82" s="139"/>
      <c r="F82" s="140"/>
      <c r="G82" s="140"/>
      <c r="H82" s="140"/>
      <c r="I82" s="140"/>
      <c r="J82" s="141"/>
      <c r="K82" s="157">
        <v>6</v>
      </c>
      <c r="L82" s="157"/>
      <c r="M82" s="148"/>
      <c r="N82" s="148"/>
      <c r="O82" s="160"/>
      <c r="P82" s="55"/>
      <c r="Q82" s="55"/>
      <c r="R82" s="55"/>
      <c r="S82" s="55"/>
      <c r="T82" s="55"/>
      <c r="U82" s="56"/>
      <c r="V82" s="142">
        <f t="shared" si="1"/>
        <v>6</v>
      </c>
      <c r="W82" s="192" t="s">
        <v>925</v>
      </c>
      <c r="X82" s="193" t="s">
        <v>682</v>
      </c>
      <c r="Y82" s="219" t="s">
        <v>683</v>
      </c>
    </row>
    <row r="83" spans="1:26" s="3" customFormat="1" ht="225" x14ac:dyDescent="0.25">
      <c r="A83" s="127" t="s">
        <v>926</v>
      </c>
      <c r="B83" s="127" t="s">
        <v>927</v>
      </c>
      <c r="C83" s="127" t="s">
        <v>41</v>
      </c>
      <c r="D83" s="216">
        <v>0</v>
      </c>
      <c r="E83" s="143"/>
      <c r="F83" s="140"/>
      <c r="G83" s="140"/>
      <c r="H83" s="140"/>
      <c r="I83" s="140"/>
      <c r="J83" s="141"/>
      <c r="K83" s="157"/>
      <c r="L83" s="157"/>
      <c r="M83" s="148"/>
      <c r="N83" s="157"/>
      <c r="O83" s="160"/>
      <c r="P83" s="55"/>
      <c r="Q83" s="55"/>
      <c r="R83" s="55"/>
      <c r="S83" s="55"/>
      <c r="T83" s="55"/>
      <c r="U83" s="56"/>
      <c r="V83" s="142">
        <f t="shared" si="1"/>
        <v>0</v>
      </c>
      <c r="W83" s="195" t="s">
        <v>928</v>
      </c>
      <c r="X83" s="200" t="s">
        <v>688</v>
      </c>
      <c r="Y83" s="229"/>
    </row>
    <row r="84" spans="1:26" s="3" customFormat="1" ht="60.6" customHeight="1" x14ac:dyDescent="0.25">
      <c r="A84" s="127" t="s">
        <v>929</v>
      </c>
      <c r="B84" s="127" t="s">
        <v>930</v>
      </c>
      <c r="C84" s="127" t="s">
        <v>41</v>
      </c>
      <c r="D84" s="216">
        <v>0</v>
      </c>
      <c r="E84" s="143"/>
      <c r="F84" s="140"/>
      <c r="G84" s="140"/>
      <c r="H84" s="140"/>
      <c r="I84" s="140"/>
      <c r="J84" s="141"/>
      <c r="K84" s="53"/>
      <c r="L84" s="53"/>
      <c r="M84" s="53"/>
      <c r="N84" s="53"/>
      <c r="O84" s="54"/>
      <c r="P84" s="55"/>
      <c r="Q84" s="55"/>
      <c r="R84" s="55"/>
      <c r="S84" s="55"/>
      <c r="T84" s="55"/>
      <c r="U84" s="56"/>
      <c r="V84" s="142">
        <f t="shared" si="1"/>
        <v>0</v>
      </c>
      <c r="W84" s="195" t="s">
        <v>931</v>
      </c>
      <c r="X84" s="200" t="s">
        <v>699</v>
      </c>
      <c r="Y84" s="229"/>
    </row>
    <row r="85" spans="1:26" s="3" customFormat="1" ht="247.15" customHeight="1" x14ac:dyDescent="0.25">
      <c r="A85" s="50" t="s">
        <v>932</v>
      </c>
      <c r="B85" s="50" t="s">
        <v>933</v>
      </c>
      <c r="C85" s="50" t="s">
        <v>41</v>
      </c>
      <c r="D85" s="105">
        <v>200</v>
      </c>
      <c r="E85" s="139"/>
      <c r="F85" s="140"/>
      <c r="G85" s="140"/>
      <c r="H85" s="140"/>
      <c r="I85" s="140"/>
      <c r="J85" s="141"/>
      <c r="K85" s="157">
        <v>49</v>
      </c>
      <c r="L85" s="157">
        <v>49</v>
      </c>
      <c r="M85" s="148">
        <v>49</v>
      </c>
      <c r="N85" s="157">
        <v>49</v>
      </c>
      <c r="O85" s="160">
        <v>4</v>
      </c>
      <c r="P85" s="55"/>
      <c r="Q85" s="55"/>
      <c r="R85" s="55"/>
      <c r="S85" s="55"/>
      <c r="T85" s="55"/>
      <c r="U85" s="56"/>
      <c r="V85" s="142">
        <f>SUM(F85:U85)</f>
        <v>200</v>
      </c>
      <c r="W85" s="192" t="s">
        <v>934</v>
      </c>
      <c r="X85" s="193" t="s">
        <v>682</v>
      </c>
      <c r="Y85" s="219" t="s">
        <v>683</v>
      </c>
    </row>
    <row r="86" spans="1:26" s="3" customFormat="1" ht="201" customHeight="1" x14ac:dyDescent="0.25">
      <c r="A86" s="50" t="s">
        <v>935</v>
      </c>
      <c r="B86" s="50" t="s">
        <v>936</v>
      </c>
      <c r="C86" s="50" t="s">
        <v>41</v>
      </c>
      <c r="D86" s="105">
        <v>60</v>
      </c>
      <c r="E86" s="139"/>
      <c r="F86" s="140"/>
      <c r="G86" s="140"/>
      <c r="H86" s="140"/>
      <c r="I86" s="140"/>
      <c r="J86" s="141"/>
      <c r="K86" s="157">
        <v>20</v>
      </c>
      <c r="L86" s="157">
        <v>20</v>
      </c>
      <c r="M86" s="148">
        <v>20</v>
      </c>
      <c r="N86" s="157"/>
      <c r="O86" s="160"/>
      <c r="P86" s="150"/>
      <c r="Q86" s="150"/>
      <c r="R86" s="150"/>
      <c r="S86" s="150"/>
      <c r="T86" s="150"/>
      <c r="U86" s="151"/>
      <c r="V86" s="142">
        <f>SUM(F86:U86)</f>
        <v>60</v>
      </c>
      <c r="W86" s="192" t="s">
        <v>937</v>
      </c>
      <c r="X86" s="193" t="s">
        <v>682</v>
      </c>
      <c r="Y86" s="201" t="s">
        <v>683</v>
      </c>
      <c r="Z86" s="64"/>
    </row>
    <row r="87" spans="1:26" s="3" customFormat="1" ht="240" x14ac:dyDescent="0.25">
      <c r="A87" s="50" t="s">
        <v>938</v>
      </c>
      <c r="B87" s="50" t="s">
        <v>939</v>
      </c>
      <c r="C87" s="50" t="s">
        <v>41</v>
      </c>
      <c r="D87" s="105">
        <v>8</v>
      </c>
      <c r="E87" s="139"/>
      <c r="F87" s="140"/>
      <c r="G87" s="140"/>
      <c r="H87" s="140"/>
      <c r="I87" s="140"/>
      <c r="J87" s="141"/>
      <c r="K87" s="157"/>
      <c r="L87" s="157"/>
      <c r="M87" s="148">
        <v>8</v>
      </c>
      <c r="N87" s="157"/>
      <c r="O87" s="160"/>
      <c r="P87" s="55"/>
      <c r="Q87" s="55"/>
      <c r="R87" s="55"/>
      <c r="S87" s="55"/>
      <c r="T87" s="55"/>
      <c r="U87" s="56"/>
      <c r="V87" s="142">
        <f t="shared" si="1"/>
        <v>8</v>
      </c>
      <c r="W87" s="192" t="s">
        <v>940</v>
      </c>
      <c r="X87" s="193" t="s">
        <v>682</v>
      </c>
      <c r="Y87" s="219" t="s">
        <v>683</v>
      </c>
    </row>
    <row r="88" spans="1:26" s="3" customFormat="1" ht="56.45" customHeight="1" x14ac:dyDescent="0.25">
      <c r="A88" s="127" t="s">
        <v>941</v>
      </c>
      <c r="B88" s="127" t="s">
        <v>942</v>
      </c>
      <c r="C88" s="127" t="s">
        <v>41</v>
      </c>
      <c r="D88" s="216">
        <v>0</v>
      </c>
      <c r="E88" s="143"/>
      <c r="F88" s="140"/>
      <c r="G88" s="140"/>
      <c r="H88" s="140"/>
      <c r="I88" s="140"/>
      <c r="J88" s="141"/>
      <c r="K88" s="53"/>
      <c r="L88" s="53"/>
      <c r="M88" s="53"/>
      <c r="N88" s="53"/>
      <c r="O88" s="54"/>
      <c r="P88" s="55"/>
      <c r="Q88" s="55"/>
      <c r="R88" s="55"/>
      <c r="S88" s="55"/>
      <c r="T88" s="55"/>
      <c r="U88" s="56"/>
      <c r="V88" s="142">
        <f t="shared" si="1"/>
        <v>0</v>
      </c>
      <c r="W88" s="195" t="s">
        <v>943</v>
      </c>
      <c r="X88" s="200" t="s">
        <v>699</v>
      </c>
      <c r="Y88" s="229"/>
    </row>
    <row r="89" spans="1:26" s="3" customFormat="1" ht="60" x14ac:dyDescent="0.25">
      <c r="A89" s="127" t="s">
        <v>944</v>
      </c>
      <c r="B89" s="127" t="s">
        <v>945</v>
      </c>
      <c r="C89" s="127" t="s">
        <v>41</v>
      </c>
      <c r="D89" s="216">
        <v>0</v>
      </c>
      <c r="E89" s="143"/>
      <c r="F89" s="140"/>
      <c r="G89" s="140"/>
      <c r="H89" s="140"/>
      <c r="I89" s="140"/>
      <c r="J89" s="141"/>
      <c r="K89" s="53"/>
      <c r="L89" s="53"/>
      <c r="M89" s="53"/>
      <c r="N89" s="53"/>
      <c r="O89" s="54"/>
      <c r="P89" s="55"/>
      <c r="Q89" s="55"/>
      <c r="R89" s="55"/>
      <c r="S89" s="55"/>
      <c r="T89" s="55"/>
      <c r="U89" s="56"/>
      <c r="V89" s="142">
        <f t="shared" si="1"/>
        <v>0</v>
      </c>
      <c r="W89" s="195" t="s">
        <v>946</v>
      </c>
      <c r="X89" s="200" t="s">
        <v>699</v>
      </c>
      <c r="Y89" s="229"/>
    </row>
    <row r="90" spans="1:26" s="3" customFormat="1" ht="225" x14ac:dyDescent="0.25">
      <c r="A90" s="50" t="s">
        <v>947</v>
      </c>
      <c r="B90" s="50" t="s">
        <v>948</v>
      </c>
      <c r="C90" s="50" t="s">
        <v>41</v>
      </c>
      <c r="D90" s="105">
        <v>15</v>
      </c>
      <c r="E90" s="139"/>
      <c r="F90" s="140"/>
      <c r="G90" s="140"/>
      <c r="H90" s="140"/>
      <c r="I90" s="140"/>
      <c r="J90" s="141"/>
      <c r="K90" s="157"/>
      <c r="L90" s="157"/>
      <c r="M90" s="157"/>
      <c r="N90" s="157">
        <v>15</v>
      </c>
      <c r="O90" s="160"/>
      <c r="P90" s="55"/>
      <c r="Q90" s="55"/>
      <c r="R90" s="55"/>
      <c r="S90" s="55"/>
      <c r="T90" s="55"/>
      <c r="U90" s="56"/>
      <c r="V90" s="142">
        <f t="shared" si="1"/>
        <v>15</v>
      </c>
      <c r="W90" s="192" t="s">
        <v>949</v>
      </c>
      <c r="X90" s="193" t="s">
        <v>682</v>
      </c>
      <c r="Y90" s="194" t="s">
        <v>683</v>
      </c>
      <c r="Z90" s="64"/>
    </row>
    <row r="91" spans="1:26" s="3" customFormat="1" ht="270" x14ac:dyDescent="0.25">
      <c r="A91" s="127" t="s">
        <v>950</v>
      </c>
      <c r="B91" s="127" t="s">
        <v>951</v>
      </c>
      <c r="C91" s="127" t="s">
        <v>41</v>
      </c>
      <c r="D91" s="216">
        <v>0</v>
      </c>
      <c r="E91" s="143"/>
      <c r="F91" s="140"/>
      <c r="G91" s="140"/>
      <c r="H91" s="140"/>
      <c r="I91" s="140"/>
      <c r="J91" s="141"/>
      <c r="K91" s="53"/>
      <c r="L91" s="53"/>
      <c r="M91" s="53"/>
      <c r="N91" s="53"/>
      <c r="O91" s="54"/>
      <c r="P91" s="161"/>
      <c r="Q91" s="161"/>
      <c r="R91" s="161"/>
      <c r="S91" s="150"/>
      <c r="T91" s="150"/>
      <c r="U91" s="151"/>
      <c r="V91" s="145">
        <f t="shared" si="1"/>
        <v>0</v>
      </c>
      <c r="W91" s="195" t="s">
        <v>952</v>
      </c>
      <c r="X91" s="200" t="s">
        <v>688</v>
      </c>
      <c r="Y91" s="228"/>
    </row>
    <row r="92" spans="1:26" s="3" customFormat="1" ht="300" x14ac:dyDescent="0.25">
      <c r="A92" s="127" t="s">
        <v>953</v>
      </c>
      <c r="B92" s="127" t="s">
        <v>954</v>
      </c>
      <c r="C92" s="127" t="s">
        <v>41</v>
      </c>
      <c r="D92" s="216">
        <v>0</v>
      </c>
      <c r="E92" s="143"/>
      <c r="F92" s="140"/>
      <c r="G92" s="140"/>
      <c r="H92" s="140"/>
      <c r="I92" s="140"/>
      <c r="J92" s="141"/>
      <c r="K92" s="53"/>
      <c r="L92" s="53"/>
      <c r="M92" s="53"/>
      <c r="N92" s="148"/>
      <c r="O92" s="149"/>
      <c r="P92" s="150"/>
      <c r="Q92" s="161"/>
      <c r="R92" s="161"/>
      <c r="S92" s="161"/>
      <c r="T92" s="161"/>
      <c r="U92" s="164"/>
      <c r="V92" s="145">
        <f t="shared" si="1"/>
        <v>0</v>
      </c>
      <c r="W92" s="195" t="s">
        <v>955</v>
      </c>
      <c r="X92" s="200" t="s">
        <v>688</v>
      </c>
      <c r="Y92" s="228"/>
    </row>
    <row r="93" spans="1:26" s="3" customFormat="1" ht="255" x14ac:dyDescent="0.25">
      <c r="A93" s="50" t="s">
        <v>956</v>
      </c>
      <c r="B93" s="50" t="s">
        <v>957</v>
      </c>
      <c r="C93" s="50" t="s">
        <v>41</v>
      </c>
      <c r="D93" s="105">
        <v>400</v>
      </c>
      <c r="E93" s="139"/>
      <c r="F93" s="140"/>
      <c r="G93" s="140"/>
      <c r="H93" s="140"/>
      <c r="I93" s="140"/>
      <c r="J93" s="141"/>
      <c r="K93" s="53"/>
      <c r="L93" s="53"/>
      <c r="M93" s="148">
        <v>8</v>
      </c>
      <c r="N93" s="148">
        <v>49</v>
      </c>
      <c r="O93" s="149">
        <v>49</v>
      </c>
      <c r="P93" s="161">
        <v>49</v>
      </c>
      <c r="Q93" s="161">
        <v>49</v>
      </c>
      <c r="R93" s="161">
        <v>49</v>
      </c>
      <c r="S93" s="161">
        <v>49</v>
      </c>
      <c r="T93" s="161">
        <v>49</v>
      </c>
      <c r="U93" s="164">
        <v>49</v>
      </c>
      <c r="V93" s="145">
        <f t="shared" si="1"/>
        <v>400</v>
      </c>
      <c r="W93" s="192" t="s">
        <v>958</v>
      </c>
      <c r="X93" s="193" t="s">
        <v>682</v>
      </c>
      <c r="Y93" s="201" t="s">
        <v>717</v>
      </c>
    </row>
    <row r="94" spans="1:26" s="3" customFormat="1" ht="409.5" x14ac:dyDescent="0.25">
      <c r="A94" s="50" t="s">
        <v>959</v>
      </c>
      <c r="B94" s="50" t="s">
        <v>960</v>
      </c>
      <c r="C94" s="50" t="s">
        <v>23</v>
      </c>
      <c r="D94" s="105">
        <v>5</v>
      </c>
      <c r="E94" s="139"/>
      <c r="F94" s="140"/>
      <c r="G94" s="140"/>
      <c r="H94" s="140"/>
      <c r="I94" s="140"/>
      <c r="J94" s="141"/>
      <c r="K94" s="157"/>
      <c r="L94" s="157"/>
      <c r="M94" s="157"/>
      <c r="N94" s="157"/>
      <c r="O94" s="160">
        <v>5</v>
      </c>
      <c r="P94" s="55"/>
      <c r="Q94" s="55"/>
      <c r="R94" s="55"/>
      <c r="S94" s="55"/>
      <c r="T94" s="55"/>
      <c r="U94" s="56"/>
      <c r="V94" s="142">
        <f t="shared" si="1"/>
        <v>5</v>
      </c>
      <c r="W94" s="192" t="s">
        <v>961</v>
      </c>
      <c r="X94" s="193" t="s">
        <v>682</v>
      </c>
      <c r="Y94" s="194" t="s">
        <v>683</v>
      </c>
    </row>
    <row r="95" spans="1:26" s="3" customFormat="1" ht="90" x14ac:dyDescent="0.25">
      <c r="A95" s="127" t="s">
        <v>962</v>
      </c>
      <c r="B95" s="127" t="s">
        <v>963</v>
      </c>
      <c r="C95" s="127" t="s">
        <v>23</v>
      </c>
      <c r="D95" s="216">
        <v>0</v>
      </c>
      <c r="E95" s="143"/>
      <c r="F95" s="140"/>
      <c r="G95" s="140"/>
      <c r="H95" s="140"/>
      <c r="I95" s="140"/>
      <c r="J95" s="141"/>
      <c r="K95" s="53"/>
      <c r="L95" s="53"/>
      <c r="M95" s="53"/>
      <c r="N95" s="53"/>
      <c r="O95" s="54"/>
      <c r="P95" s="55"/>
      <c r="Q95" s="55"/>
      <c r="R95" s="55"/>
      <c r="S95" s="55"/>
      <c r="T95" s="55"/>
      <c r="U95" s="56"/>
      <c r="V95" s="142">
        <f t="shared" si="1"/>
        <v>0</v>
      </c>
      <c r="W95" s="195" t="s">
        <v>964</v>
      </c>
      <c r="X95" s="200" t="s">
        <v>765</v>
      </c>
      <c r="Y95" s="229"/>
    </row>
    <row r="96" spans="1:26" s="3" customFormat="1" ht="327.60000000000002" customHeight="1" x14ac:dyDescent="0.25">
      <c r="A96" s="50" t="s">
        <v>965</v>
      </c>
      <c r="B96" s="50" t="s">
        <v>966</v>
      </c>
      <c r="C96" s="50" t="s">
        <v>23</v>
      </c>
      <c r="D96" s="105">
        <v>100</v>
      </c>
      <c r="E96" s="139"/>
      <c r="F96" s="140"/>
      <c r="G96" s="140"/>
      <c r="H96" s="140"/>
      <c r="I96" s="140"/>
      <c r="J96" s="154"/>
      <c r="K96" s="148">
        <v>49</v>
      </c>
      <c r="L96" s="148">
        <v>49</v>
      </c>
      <c r="M96" s="148">
        <v>2</v>
      </c>
      <c r="N96" s="148"/>
      <c r="O96" s="149"/>
      <c r="P96" s="55"/>
      <c r="Q96" s="55"/>
      <c r="R96" s="55"/>
      <c r="S96" s="55"/>
      <c r="T96" s="55"/>
      <c r="U96" s="56"/>
      <c r="V96" s="142">
        <f t="shared" si="1"/>
        <v>100</v>
      </c>
      <c r="W96" s="192" t="s">
        <v>967</v>
      </c>
      <c r="X96" s="193" t="s">
        <v>661</v>
      </c>
      <c r="Y96" s="194" t="s">
        <v>683</v>
      </c>
    </row>
    <row r="97" spans="1:26" s="3" customFormat="1" ht="62.45" customHeight="1" x14ac:dyDescent="0.25">
      <c r="A97" s="127" t="s">
        <v>968</v>
      </c>
      <c r="B97" s="127" t="s">
        <v>969</v>
      </c>
      <c r="C97" s="127" t="s">
        <v>23</v>
      </c>
      <c r="D97" s="216">
        <v>0</v>
      </c>
      <c r="E97" s="143"/>
      <c r="F97" s="140"/>
      <c r="G97" s="140"/>
      <c r="H97" s="140"/>
      <c r="I97" s="140"/>
      <c r="J97" s="141"/>
      <c r="K97" s="53"/>
      <c r="L97" s="53"/>
      <c r="M97" s="53"/>
      <c r="N97" s="53"/>
      <c r="O97" s="54"/>
      <c r="P97" s="55"/>
      <c r="Q97" s="55"/>
      <c r="R97" s="55"/>
      <c r="S97" s="55"/>
      <c r="T97" s="55"/>
      <c r="U97" s="56"/>
      <c r="V97" s="142">
        <f t="shared" si="1"/>
        <v>0</v>
      </c>
      <c r="W97" s="195" t="s">
        <v>970</v>
      </c>
      <c r="X97" s="200" t="s">
        <v>699</v>
      </c>
      <c r="Y97" s="229"/>
    </row>
    <row r="98" spans="1:26" s="3" customFormat="1" ht="120" x14ac:dyDescent="0.25">
      <c r="A98" s="50" t="s">
        <v>971</v>
      </c>
      <c r="B98" s="50" t="s">
        <v>972</v>
      </c>
      <c r="C98" s="50" t="s">
        <v>23</v>
      </c>
      <c r="D98" s="105">
        <v>9</v>
      </c>
      <c r="E98" s="139"/>
      <c r="F98" s="140"/>
      <c r="G98" s="140"/>
      <c r="H98" s="140"/>
      <c r="I98" s="140"/>
      <c r="J98" s="141"/>
      <c r="K98" s="53"/>
      <c r="L98" s="53"/>
      <c r="M98" s="53"/>
      <c r="N98" s="53"/>
      <c r="O98" s="54"/>
      <c r="P98" s="161"/>
      <c r="Q98" s="55"/>
      <c r="R98" s="161"/>
      <c r="S98" s="161"/>
      <c r="T98" s="161">
        <v>9</v>
      </c>
      <c r="U98" s="164"/>
      <c r="V98" s="145">
        <f t="shared" si="1"/>
        <v>9</v>
      </c>
      <c r="W98" s="192" t="s">
        <v>973</v>
      </c>
      <c r="X98" s="193" t="s">
        <v>682</v>
      </c>
      <c r="Y98" s="194" t="s">
        <v>717</v>
      </c>
    </row>
    <row r="99" spans="1:26" s="3" customFormat="1" ht="150" x14ac:dyDescent="0.25">
      <c r="A99" s="50" t="s">
        <v>974</v>
      </c>
      <c r="B99" s="50" t="s">
        <v>975</v>
      </c>
      <c r="C99" s="50" t="s">
        <v>23</v>
      </c>
      <c r="D99" s="105">
        <v>15</v>
      </c>
      <c r="E99" s="139"/>
      <c r="F99" s="140"/>
      <c r="G99" s="140"/>
      <c r="H99" s="140"/>
      <c r="I99" s="140"/>
      <c r="J99" s="141"/>
      <c r="K99" s="53"/>
      <c r="L99" s="53"/>
      <c r="M99" s="53"/>
      <c r="N99" s="53"/>
      <c r="O99" s="54"/>
      <c r="P99" s="161"/>
      <c r="Q99" s="161"/>
      <c r="R99" s="161"/>
      <c r="S99" s="161"/>
      <c r="T99" s="161"/>
      <c r="U99" s="151">
        <v>15</v>
      </c>
      <c r="V99" s="145">
        <f t="shared" si="1"/>
        <v>15</v>
      </c>
      <c r="W99" s="192" t="s">
        <v>976</v>
      </c>
      <c r="X99" s="193" t="s">
        <v>682</v>
      </c>
      <c r="Y99" s="194" t="s">
        <v>717</v>
      </c>
    </row>
    <row r="100" spans="1:26" s="3" customFormat="1" ht="60" x14ac:dyDescent="0.25">
      <c r="A100" s="127" t="s">
        <v>977</v>
      </c>
      <c r="B100" s="127" t="s">
        <v>978</v>
      </c>
      <c r="C100" s="127" t="s">
        <v>23</v>
      </c>
      <c r="D100" s="216">
        <v>0</v>
      </c>
      <c r="E100" s="143"/>
      <c r="F100" s="140"/>
      <c r="G100" s="140"/>
      <c r="H100" s="140"/>
      <c r="I100" s="140"/>
      <c r="J100" s="141"/>
      <c r="K100" s="157"/>
      <c r="L100" s="157"/>
      <c r="M100" s="157"/>
      <c r="N100" s="157"/>
      <c r="O100" s="54"/>
      <c r="P100" s="55"/>
      <c r="Q100" s="55"/>
      <c r="R100" s="55"/>
      <c r="S100" s="55"/>
      <c r="T100" s="55"/>
      <c r="U100" s="56"/>
      <c r="V100" s="142">
        <f t="shared" si="1"/>
        <v>0</v>
      </c>
      <c r="W100" s="195" t="s">
        <v>979</v>
      </c>
      <c r="X100" s="200" t="s">
        <v>758</v>
      </c>
      <c r="Y100" s="229"/>
    </row>
    <row r="101" spans="1:26" s="3" customFormat="1" ht="60" customHeight="1" x14ac:dyDescent="0.25">
      <c r="A101" s="127" t="s">
        <v>980</v>
      </c>
      <c r="B101" s="127" t="s">
        <v>981</v>
      </c>
      <c r="C101" s="127" t="s">
        <v>23</v>
      </c>
      <c r="D101" s="216">
        <v>0</v>
      </c>
      <c r="E101" s="143"/>
      <c r="F101" s="140"/>
      <c r="G101" s="140"/>
      <c r="H101" s="140"/>
      <c r="I101" s="140"/>
      <c r="J101" s="141"/>
      <c r="K101" s="53"/>
      <c r="L101" s="53"/>
      <c r="M101" s="53"/>
      <c r="N101" s="53"/>
      <c r="O101" s="54"/>
      <c r="P101" s="55"/>
      <c r="Q101" s="55"/>
      <c r="R101" s="55"/>
      <c r="S101" s="55"/>
      <c r="T101" s="55"/>
      <c r="U101" s="56"/>
      <c r="V101" s="142">
        <f t="shared" si="1"/>
        <v>0</v>
      </c>
      <c r="W101" s="195" t="s">
        <v>982</v>
      </c>
      <c r="X101" s="200" t="s">
        <v>699</v>
      </c>
      <c r="Y101" s="196"/>
    </row>
    <row r="102" spans="1:26" s="3" customFormat="1" ht="45" x14ac:dyDescent="0.25">
      <c r="A102" s="127" t="s">
        <v>983</v>
      </c>
      <c r="B102" s="127" t="s">
        <v>984</v>
      </c>
      <c r="C102" s="127" t="s">
        <v>23</v>
      </c>
      <c r="D102" s="216">
        <v>0</v>
      </c>
      <c r="E102" s="143"/>
      <c r="F102" s="140"/>
      <c r="G102" s="140"/>
      <c r="H102" s="140"/>
      <c r="I102" s="140"/>
      <c r="J102" s="141"/>
      <c r="K102" s="53"/>
      <c r="L102" s="53"/>
      <c r="M102" s="53"/>
      <c r="N102" s="53"/>
      <c r="O102" s="149"/>
      <c r="P102" s="55"/>
      <c r="Q102" s="161"/>
      <c r="R102" s="161"/>
      <c r="S102" s="161"/>
      <c r="T102" s="161"/>
      <c r="U102" s="164"/>
      <c r="V102" s="145">
        <f t="shared" si="1"/>
        <v>0</v>
      </c>
      <c r="W102" s="195"/>
      <c r="X102" s="200" t="s">
        <v>1335</v>
      </c>
      <c r="Y102" s="228"/>
    </row>
    <row r="103" spans="1:26" s="3" customFormat="1" ht="58.9" customHeight="1" x14ac:dyDescent="0.25">
      <c r="A103" s="127" t="s">
        <v>985</v>
      </c>
      <c r="B103" s="127" t="s">
        <v>986</v>
      </c>
      <c r="C103" s="127" t="s">
        <v>23</v>
      </c>
      <c r="D103" s="216">
        <v>0</v>
      </c>
      <c r="E103" s="143"/>
      <c r="F103" s="140"/>
      <c r="G103" s="140"/>
      <c r="H103" s="140"/>
      <c r="I103" s="140"/>
      <c r="J103" s="141"/>
      <c r="K103" s="53"/>
      <c r="L103" s="53"/>
      <c r="M103" s="53"/>
      <c r="N103" s="53"/>
      <c r="O103" s="54"/>
      <c r="P103" s="55"/>
      <c r="Q103" s="55"/>
      <c r="R103" s="55"/>
      <c r="S103" s="55"/>
      <c r="T103" s="55"/>
      <c r="U103" s="56"/>
      <c r="V103" s="142">
        <f t="shared" si="1"/>
        <v>0</v>
      </c>
      <c r="W103" s="195" t="s">
        <v>987</v>
      </c>
      <c r="X103" s="200" t="s">
        <v>699</v>
      </c>
      <c r="Y103" s="228"/>
    </row>
    <row r="104" spans="1:26" s="3" customFormat="1" ht="75" x14ac:dyDescent="0.25">
      <c r="A104" s="127" t="s">
        <v>988</v>
      </c>
      <c r="B104" s="127" t="s">
        <v>989</v>
      </c>
      <c r="C104" s="127" t="s">
        <v>23</v>
      </c>
      <c r="D104" s="216">
        <v>0</v>
      </c>
      <c r="E104" s="143"/>
      <c r="F104" s="140"/>
      <c r="G104" s="140"/>
      <c r="H104" s="140"/>
      <c r="I104" s="140"/>
      <c r="J104" s="141"/>
      <c r="K104" s="53"/>
      <c r="L104" s="53"/>
      <c r="M104" s="53"/>
      <c r="N104" s="53"/>
      <c r="O104" s="54"/>
      <c r="P104" s="161"/>
      <c r="Q104" s="161"/>
      <c r="R104" s="161"/>
      <c r="S104" s="161"/>
      <c r="T104" s="161"/>
      <c r="U104" s="164"/>
      <c r="V104" s="145">
        <f t="shared" si="1"/>
        <v>0</v>
      </c>
      <c r="W104" s="195" t="s">
        <v>990</v>
      </c>
      <c r="X104" s="200" t="s">
        <v>699</v>
      </c>
      <c r="Y104" s="228"/>
    </row>
    <row r="105" spans="1:26" s="3" customFormat="1" ht="263.45" customHeight="1" x14ac:dyDescent="0.25">
      <c r="A105" s="50" t="s">
        <v>991</v>
      </c>
      <c r="B105" s="50" t="s">
        <v>992</v>
      </c>
      <c r="C105" s="50" t="s">
        <v>23</v>
      </c>
      <c r="D105" s="105">
        <v>62</v>
      </c>
      <c r="E105" s="139"/>
      <c r="F105" s="140"/>
      <c r="G105" s="140"/>
      <c r="H105" s="153"/>
      <c r="I105" s="140"/>
      <c r="J105" s="141"/>
      <c r="K105" s="148"/>
      <c r="L105" s="148"/>
      <c r="M105" s="53"/>
      <c r="N105" s="53"/>
      <c r="O105" s="149">
        <v>28</v>
      </c>
      <c r="P105" s="161"/>
      <c r="Q105" s="161"/>
      <c r="R105" s="161"/>
      <c r="S105" s="150"/>
      <c r="T105" s="150"/>
      <c r="U105" s="151"/>
      <c r="V105" s="145">
        <f t="shared" si="1"/>
        <v>28</v>
      </c>
      <c r="W105" s="192" t="s">
        <v>993</v>
      </c>
      <c r="X105" s="193" t="s">
        <v>661</v>
      </c>
      <c r="Y105" s="201" t="s">
        <v>683</v>
      </c>
      <c r="Z105" s="64"/>
    </row>
    <row r="106" spans="1:26" s="3" customFormat="1" ht="207.6" customHeight="1" x14ac:dyDescent="0.25">
      <c r="A106" s="127" t="s">
        <v>994</v>
      </c>
      <c r="B106" s="127" t="s">
        <v>995</v>
      </c>
      <c r="C106" s="127" t="s">
        <v>23</v>
      </c>
      <c r="D106" s="216">
        <v>0</v>
      </c>
      <c r="E106" s="143"/>
      <c r="F106" s="140"/>
      <c r="G106" s="140"/>
      <c r="H106" s="140"/>
      <c r="I106" s="140"/>
      <c r="J106" s="141"/>
      <c r="K106" s="148"/>
      <c r="L106" s="53"/>
      <c r="M106" s="148"/>
      <c r="N106" s="148"/>
      <c r="O106" s="54"/>
      <c r="P106" s="161"/>
      <c r="Q106" s="161"/>
      <c r="R106" s="161"/>
      <c r="S106" s="161"/>
      <c r="T106" s="161"/>
      <c r="U106" s="164"/>
      <c r="V106" s="145">
        <f t="shared" si="1"/>
        <v>0</v>
      </c>
      <c r="W106" s="195" t="s">
        <v>996</v>
      </c>
      <c r="X106" s="200" t="s">
        <v>688</v>
      </c>
      <c r="Y106" s="229"/>
    </row>
    <row r="107" spans="1:26" s="3" customFormat="1" ht="45" x14ac:dyDescent="0.25">
      <c r="A107" s="50" t="s">
        <v>997</v>
      </c>
      <c r="B107" s="50" t="s">
        <v>998</v>
      </c>
      <c r="C107" s="50" t="s">
        <v>23</v>
      </c>
      <c r="D107" s="105">
        <v>0</v>
      </c>
      <c r="E107" s="139"/>
      <c r="F107" s="140"/>
      <c r="G107" s="140"/>
      <c r="H107" s="140"/>
      <c r="I107" s="140"/>
      <c r="J107" s="141"/>
      <c r="K107" s="53"/>
      <c r="L107" s="53"/>
      <c r="M107" s="53"/>
      <c r="N107" s="53"/>
      <c r="O107" s="54"/>
      <c r="P107" s="161"/>
      <c r="Q107" s="161"/>
      <c r="R107" s="161"/>
      <c r="S107" s="161"/>
      <c r="T107" s="161"/>
      <c r="U107" s="164"/>
      <c r="V107" s="145">
        <f t="shared" si="1"/>
        <v>0</v>
      </c>
      <c r="W107" s="192" t="s">
        <v>999</v>
      </c>
      <c r="X107" s="193" t="s">
        <v>682</v>
      </c>
      <c r="Y107" s="201" t="s">
        <v>717</v>
      </c>
    </row>
    <row r="108" spans="1:26" s="3" customFormat="1" ht="180" x14ac:dyDescent="0.25">
      <c r="A108" s="50" t="s">
        <v>1000</v>
      </c>
      <c r="B108" s="50" t="s">
        <v>1001</v>
      </c>
      <c r="C108" s="50" t="s">
        <v>23</v>
      </c>
      <c r="D108" s="105">
        <v>13</v>
      </c>
      <c r="E108" s="139"/>
      <c r="F108" s="140"/>
      <c r="G108" s="140"/>
      <c r="H108" s="140"/>
      <c r="I108" s="140"/>
      <c r="J108" s="141"/>
      <c r="K108" s="53"/>
      <c r="L108" s="53"/>
      <c r="M108" s="53"/>
      <c r="N108" s="53"/>
      <c r="O108" s="54"/>
      <c r="P108" s="161"/>
      <c r="Q108" s="161"/>
      <c r="R108" s="161"/>
      <c r="S108" s="161"/>
      <c r="T108" s="161"/>
      <c r="U108" s="164">
        <v>13</v>
      </c>
      <c r="V108" s="145">
        <f t="shared" si="1"/>
        <v>13</v>
      </c>
      <c r="W108" s="192" t="s">
        <v>1002</v>
      </c>
      <c r="X108" s="193" t="s">
        <v>682</v>
      </c>
      <c r="Y108" s="201" t="s">
        <v>717</v>
      </c>
      <c r="Z108" s="64"/>
    </row>
    <row r="109" spans="1:26" s="3" customFormat="1" ht="90" x14ac:dyDescent="0.25">
      <c r="A109" s="127" t="s">
        <v>1003</v>
      </c>
      <c r="B109" s="127" t="s">
        <v>1004</v>
      </c>
      <c r="C109" s="127" t="s">
        <v>129</v>
      </c>
      <c r="D109" s="216">
        <v>0</v>
      </c>
      <c r="E109" s="143"/>
      <c r="F109" s="140"/>
      <c r="G109" s="140"/>
      <c r="H109" s="140"/>
      <c r="I109" s="140"/>
      <c r="J109" s="141"/>
      <c r="K109" s="53"/>
      <c r="L109" s="53"/>
      <c r="M109" s="53"/>
      <c r="N109" s="53"/>
      <c r="O109" s="54"/>
      <c r="P109" s="55"/>
      <c r="Q109" s="55"/>
      <c r="R109" s="55"/>
      <c r="S109" s="55"/>
      <c r="T109" s="55"/>
      <c r="U109" s="56"/>
      <c r="V109" s="142">
        <f t="shared" si="1"/>
        <v>0</v>
      </c>
      <c r="W109" s="195" t="s">
        <v>1005</v>
      </c>
      <c r="X109" s="200" t="s">
        <v>765</v>
      </c>
      <c r="Y109" s="229"/>
    </row>
    <row r="110" spans="1:26" s="3" customFormat="1" ht="216.6" customHeight="1" x14ac:dyDescent="0.25">
      <c r="A110" s="50" t="s">
        <v>1006</v>
      </c>
      <c r="B110" s="50" t="s">
        <v>1007</v>
      </c>
      <c r="C110" s="50" t="s">
        <v>129</v>
      </c>
      <c r="D110" s="105">
        <v>8</v>
      </c>
      <c r="E110" s="139"/>
      <c r="F110" s="140"/>
      <c r="G110" s="140"/>
      <c r="H110" s="140"/>
      <c r="I110" s="140"/>
      <c r="J110" s="141"/>
      <c r="K110" s="157"/>
      <c r="L110" s="157"/>
      <c r="M110" s="148">
        <v>8</v>
      </c>
      <c r="N110" s="148"/>
      <c r="O110" s="54"/>
      <c r="P110" s="55"/>
      <c r="Q110" s="55"/>
      <c r="R110" s="55"/>
      <c r="S110" s="55"/>
      <c r="T110" s="55"/>
      <c r="U110" s="56"/>
      <c r="V110" s="142">
        <f t="shared" si="1"/>
        <v>8</v>
      </c>
      <c r="W110" s="192" t="s">
        <v>1008</v>
      </c>
      <c r="X110" s="193" t="s">
        <v>682</v>
      </c>
      <c r="Y110" s="194" t="s">
        <v>683</v>
      </c>
    </row>
    <row r="111" spans="1:26" s="3" customFormat="1" ht="165" x14ac:dyDescent="0.25">
      <c r="A111" s="127" t="s">
        <v>1009</v>
      </c>
      <c r="B111" s="127" t="s">
        <v>1010</v>
      </c>
      <c r="C111" s="127" t="s">
        <v>129</v>
      </c>
      <c r="D111" s="216">
        <v>0</v>
      </c>
      <c r="E111" s="143"/>
      <c r="F111" s="140"/>
      <c r="G111" s="140"/>
      <c r="H111" s="140"/>
      <c r="I111" s="140"/>
      <c r="J111" s="141"/>
      <c r="K111" s="157"/>
      <c r="L111" s="157"/>
      <c r="M111" s="53"/>
      <c r="N111" s="53"/>
      <c r="O111" s="54"/>
      <c r="P111" s="55"/>
      <c r="Q111" s="55"/>
      <c r="R111" s="55"/>
      <c r="S111" s="55"/>
      <c r="T111" s="55"/>
      <c r="U111" s="56"/>
      <c r="V111" s="142">
        <f t="shared" si="1"/>
        <v>0</v>
      </c>
      <c r="W111" s="195" t="s">
        <v>1011</v>
      </c>
      <c r="X111" s="196" t="s">
        <v>693</v>
      </c>
      <c r="Y111" s="229" t="s">
        <v>694</v>
      </c>
    </row>
    <row r="112" spans="1:26" s="3" customFormat="1" ht="90" x14ac:dyDescent="0.25">
      <c r="A112" s="127" t="s">
        <v>1012</v>
      </c>
      <c r="B112" s="127" t="s">
        <v>1013</v>
      </c>
      <c r="C112" s="127" t="s">
        <v>129</v>
      </c>
      <c r="D112" s="216">
        <v>0</v>
      </c>
      <c r="E112" s="143"/>
      <c r="F112" s="140"/>
      <c r="G112" s="140"/>
      <c r="H112" s="140"/>
      <c r="I112" s="140"/>
      <c r="J112" s="141"/>
      <c r="K112" s="53"/>
      <c r="L112" s="53"/>
      <c r="M112" s="53"/>
      <c r="N112" s="53"/>
      <c r="O112" s="54"/>
      <c r="P112" s="55"/>
      <c r="Q112" s="55"/>
      <c r="R112" s="55"/>
      <c r="S112" s="55"/>
      <c r="T112" s="55"/>
      <c r="U112" s="56"/>
      <c r="V112" s="142">
        <f t="shared" si="1"/>
        <v>0</v>
      </c>
      <c r="W112" s="195" t="s">
        <v>1014</v>
      </c>
      <c r="X112" s="200" t="s">
        <v>1015</v>
      </c>
      <c r="Y112" s="229"/>
    </row>
    <row r="113" spans="1:25" s="3" customFormat="1" ht="60" customHeight="1" x14ac:dyDescent="0.25">
      <c r="A113" s="124" t="s">
        <v>1016</v>
      </c>
      <c r="B113" s="124" t="s">
        <v>1017</v>
      </c>
      <c r="C113" s="124" t="s">
        <v>129</v>
      </c>
      <c r="D113" s="203">
        <v>0</v>
      </c>
      <c r="E113" s="144"/>
      <c r="F113" s="146"/>
      <c r="G113" s="146"/>
      <c r="H113" s="146"/>
      <c r="I113" s="146"/>
      <c r="J113" s="147"/>
      <c r="K113" s="53"/>
      <c r="L113" s="53"/>
      <c r="M113" s="53"/>
      <c r="N113" s="53"/>
      <c r="O113" s="54"/>
      <c r="P113" s="55"/>
      <c r="Q113" s="55"/>
      <c r="R113" s="55"/>
      <c r="S113" s="55"/>
      <c r="T113" s="55"/>
      <c r="U113" s="56"/>
      <c r="V113" s="142">
        <f t="shared" si="1"/>
        <v>0</v>
      </c>
      <c r="W113" s="197" t="s">
        <v>1018</v>
      </c>
      <c r="X113" s="198" t="s">
        <v>164</v>
      </c>
      <c r="Y113" s="206" t="s">
        <v>694</v>
      </c>
    </row>
    <row r="114" spans="1:25" s="3" customFormat="1" ht="150" x14ac:dyDescent="0.25">
      <c r="A114" s="127" t="s">
        <v>1019</v>
      </c>
      <c r="B114" s="127" t="s">
        <v>1020</v>
      </c>
      <c r="C114" s="127" t="s">
        <v>129</v>
      </c>
      <c r="D114" s="216">
        <v>0</v>
      </c>
      <c r="E114" s="143"/>
      <c r="F114" s="140"/>
      <c r="G114" s="140"/>
      <c r="H114" s="140"/>
      <c r="I114" s="140"/>
      <c r="J114" s="141"/>
      <c r="K114" s="157"/>
      <c r="L114" s="157"/>
      <c r="M114" s="53"/>
      <c r="N114" s="53"/>
      <c r="O114" s="54"/>
      <c r="P114" s="55"/>
      <c r="Q114" s="55"/>
      <c r="R114" s="55"/>
      <c r="S114" s="55"/>
      <c r="T114" s="55"/>
      <c r="U114" s="56"/>
      <c r="V114" s="142">
        <f t="shared" si="1"/>
        <v>0</v>
      </c>
      <c r="W114" s="195" t="s">
        <v>1021</v>
      </c>
      <c r="X114" s="196" t="s">
        <v>693</v>
      </c>
      <c r="Y114" s="229" t="s">
        <v>694</v>
      </c>
    </row>
    <row r="115" spans="1:25" s="3" customFormat="1" ht="201.6" customHeight="1" x14ac:dyDescent="0.25">
      <c r="A115" s="127" t="s">
        <v>1022</v>
      </c>
      <c r="B115" s="127" t="s">
        <v>1023</v>
      </c>
      <c r="C115" s="127" t="s">
        <v>129</v>
      </c>
      <c r="D115" s="216"/>
      <c r="E115" s="143"/>
      <c r="F115" s="140"/>
      <c r="G115" s="140"/>
      <c r="H115" s="140"/>
      <c r="I115" s="140"/>
      <c r="J115" s="141"/>
      <c r="K115" s="157"/>
      <c r="L115" s="157"/>
      <c r="M115" s="148"/>
      <c r="N115" s="148"/>
      <c r="O115" s="160"/>
      <c r="P115" s="55"/>
      <c r="Q115" s="55"/>
      <c r="R115" s="55"/>
      <c r="S115" s="55"/>
      <c r="T115" s="55"/>
      <c r="U115" s="56"/>
      <c r="V115" s="142">
        <f t="shared" si="1"/>
        <v>0</v>
      </c>
      <c r="W115" s="195" t="s">
        <v>1024</v>
      </c>
      <c r="X115" s="200" t="s">
        <v>688</v>
      </c>
      <c r="Y115" s="196"/>
    </row>
    <row r="116" spans="1:25" s="3" customFormat="1" ht="270" x14ac:dyDescent="0.25">
      <c r="A116" s="127" t="s">
        <v>1025</v>
      </c>
      <c r="B116" s="127" t="s">
        <v>1026</v>
      </c>
      <c r="C116" s="127" t="s">
        <v>129</v>
      </c>
      <c r="D116" s="216">
        <v>0</v>
      </c>
      <c r="E116" s="143"/>
      <c r="F116" s="140"/>
      <c r="G116" s="140"/>
      <c r="H116" s="140"/>
      <c r="I116" s="140"/>
      <c r="J116" s="141"/>
      <c r="K116" s="157"/>
      <c r="L116" s="157"/>
      <c r="M116" s="148"/>
      <c r="N116" s="148"/>
      <c r="O116" s="160"/>
      <c r="P116" s="55"/>
      <c r="Q116" s="55"/>
      <c r="R116" s="55"/>
      <c r="S116" s="55"/>
      <c r="T116" s="55"/>
      <c r="U116" s="56"/>
      <c r="V116" s="142">
        <f t="shared" si="1"/>
        <v>0</v>
      </c>
      <c r="W116" s="195" t="s">
        <v>1027</v>
      </c>
      <c r="X116" s="200" t="s">
        <v>688</v>
      </c>
      <c r="Y116" s="229"/>
    </row>
    <row r="117" spans="1:25" s="3" customFormat="1" ht="75" x14ac:dyDescent="0.25">
      <c r="A117" s="127" t="s">
        <v>1028</v>
      </c>
      <c r="B117" s="127" t="s">
        <v>1029</v>
      </c>
      <c r="C117" s="127" t="s">
        <v>129</v>
      </c>
      <c r="D117" s="216">
        <v>0</v>
      </c>
      <c r="E117" s="143"/>
      <c r="F117" s="140"/>
      <c r="G117" s="140"/>
      <c r="H117" s="140"/>
      <c r="I117" s="140"/>
      <c r="J117" s="141"/>
      <c r="K117" s="53"/>
      <c r="L117" s="53"/>
      <c r="M117" s="53"/>
      <c r="N117" s="53"/>
      <c r="O117" s="54"/>
      <c r="P117" s="55"/>
      <c r="Q117" s="55"/>
      <c r="R117" s="55"/>
      <c r="S117" s="55"/>
      <c r="T117" s="55"/>
      <c r="U117" s="56"/>
      <c r="V117" s="142">
        <f t="shared" si="1"/>
        <v>0</v>
      </c>
      <c r="W117" s="195" t="s">
        <v>1030</v>
      </c>
      <c r="X117" s="200" t="s">
        <v>699</v>
      </c>
      <c r="Y117" s="229"/>
    </row>
    <row r="118" spans="1:25" s="3" customFormat="1" ht="330" x14ac:dyDescent="0.25">
      <c r="A118" s="50" t="s">
        <v>1031</v>
      </c>
      <c r="B118" s="50" t="s">
        <v>1032</v>
      </c>
      <c r="C118" s="50" t="s">
        <v>129</v>
      </c>
      <c r="D118" s="105">
        <v>70</v>
      </c>
      <c r="E118" s="139"/>
      <c r="F118" s="140"/>
      <c r="G118" s="140"/>
      <c r="H118" s="140"/>
      <c r="I118" s="140"/>
      <c r="J118" s="141"/>
      <c r="K118" s="157"/>
      <c r="L118" s="53"/>
      <c r="M118" s="53"/>
      <c r="N118" s="53"/>
      <c r="O118" s="54"/>
      <c r="P118" s="150"/>
      <c r="Q118" s="150"/>
      <c r="R118" s="150">
        <v>10</v>
      </c>
      <c r="S118" s="150">
        <v>20</v>
      </c>
      <c r="T118" s="150">
        <v>20</v>
      </c>
      <c r="U118" s="151">
        <v>20</v>
      </c>
      <c r="V118" s="142">
        <f t="shared" si="1"/>
        <v>70</v>
      </c>
      <c r="W118" s="192" t="s">
        <v>1033</v>
      </c>
      <c r="X118" s="193" t="s">
        <v>682</v>
      </c>
      <c r="Y118" s="201" t="s">
        <v>717</v>
      </c>
    </row>
    <row r="119" spans="1:25" s="3" customFormat="1" ht="180" x14ac:dyDescent="0.25">
      <c r="A119" s="50" t="s">
        <v>1034</v>
      </c>
      <c r="B119" s="50" t="s">
        <v>1035</v>
      </c>
      <c r="C119" s="50" t="s">
        <v>129</v>
      </c>
      <c r="D119" s="105">
        <v>13</v>
      </c>
      <c r="E119" s="139"/>
      <c r="F119" s="140"/>
      <c r="G119" s="140"/>
      <c r="H119" s="140"/>
      <c r="I119" s="140"/>
      <c r="J119" s="141"/>
      <c r="K119" s="53"/>
      <c r="L119" s="53"/>
      <c r="M119" s="53"/>
      <c r="N119" s="53"/>
      <c r="O119" s="54"/>
      <c r="P119" s="161"/>
      <c r="Q119" s="161"/>
      <c r="R119" s="161"/>
      <c r="S119" s="161"/>
      <c r="T119" s="161"/>
      <c r="U119" s="164">
        <v>13</v>
      </c>
      <c r="V119" s="145">
        <f t="shared" si="1"/>
        <v>13</v>
      </c>
      <c r="W119" s="192" t="s">
        <v>1036</v>
      </c>
      <c r="X119" s="193" t="s">
        <v>682</v>
      </c>
      <c r="Y119" s="201" t="s">
        <v>717</v>
      </c>
    </row>
    <row r="120" spans="1:25" s="3" customFormat="1" ht="240" x14ac:dyDescent="0.25">
      <c r="A120" s="127" t="s">
        <v>1037</v>
      </c>
      <c r="B120" s="127" t="s">
        <v>1038</v>
      </c>
      <c r="C120" s="127" t="s">
        <v>129</v>
      </c>
      <c r="D120" s="216">
        <v>0</v>
      </c>
      <c r="E120" s="143"/>
      <c r="F120" s="140"/>
      <c r="G120" s="140"/>
      <c r="H120" s="140"/>
      <c r="I120" s="140"/>
      <c r="J120" s="141"/>
      <c r="K120" s="148"/>
      <c r="L120" s="53"/>
      <c r="M120" s="148"/>
      <c r="N120" s="148"/>
      <c r="O120" s="54"/>
      <c r="P120" s="161"/>
      <c r="Q120" s="161"/>
      <c r="R120" s="161"/>
      <c r="S120" s="161"/>
      <c r="T120" s="161"/>
      <c r="U120" s="164"/>
      <c r="V120" s="145">
        <f t="shared" si="1"/>
        <v>0</v>
      </c>
      <c r="W120" s="195" t="s">
        <v>1039</v>
      </c>
      <c r="X120" s="200" t="s">
        <v>688</v>
      </c>
      <c r="Y120" s="229"/>
    </row>
    <row r="121" spans="1:25" s="3" customFormat="1" ht="75" x14ac:dyDescent="0.25">
      <c r="A121" s="127" t="s">
        <v>1040</v>
      </c>
      <c r="B121" s="127" t="s">
        <v>1041</v>
      </c>
      <c r="C121" s="127" t="s">
        <v>129</v>
      </c>
      <c r="D121" s="216">
        <v>0</v>
      </c>
      <c r="E121" s="143"/>
      <c r="F121" s="140"/>
      <c r="G121" s="140"/>
      <c r="H121" s="140"/>
      <c r="I121" s="140"/>
      <c r="J121" s="141"/>
      <c r="K121" s="53"/>
      <c r="L121" s="53"/>
      <c r="M121" s="53"/>
      <c r="N121" s="53"/>
      <c r="O121" s="54"/>
      <c r="P121" s="55"/>
      <c r="Q121" s="55"/>
      <c r="R121" s="55"/>
      <c r="S121" s="55"/>
      <c r="T121" s="55"/>
      <c r="U121" s="56"/>
      <c r="V121" s="142">
        <f t="shared" si="1"/>
        <v>0</v>
      </c>
      <c r="W121" s="195" t="s">
        <v>1042</v>
      </c>
      <c r="X121" s="200" t="s">
        <v>699</v>
      </c>
      <c r="Y121" s="228"/>
    </row>
    <row r="122" spans="1:25" s="3" customFormat="1" ht="240" x14ac:dyDescent="0.25">
      <c r="A122" s="127" t="s">
        <v>1043</v>
      </c>
      <c r="B122" s="127" t="s">
        <v>1044</v>
      </c>
      <c r="C122" s="127" t="s">
        <v>129</v>
      </c>
      <c r="D122" s="216">
        <v>0</v>
      </c>
      <c r="E122" s="143"/>
      <c r="F122" s="140"/>
      <c r="G122" s="140"/>
      <c r="H122" s="140"/>
      <c r="I122" s="140"/>
      <c r="J122" s="141"/>
      <c r="K122" s="148"/>
      <c r="L122" s="53"/>
      <c r="M122" s="148"/>
      <c r="N122" s="148"/>
      <c r="O122" s="54"/>
      <c r="P122" s="161"/>
      <c r="Q122" s="161"/>
      <c r="R122" s="161"/>
      <c r="S122" s="161"/>
      <c r="T122" s="161"/>
      <c r="U122" s="164"/>
      <c r="V122" s="145">
        <f t="shared" si="1"/>
        <v>0</v>
      </c>
      <c r="W122" s="195" t="s">
        <v>1045</v>
      </c>
      <c r="X122" s="200" t="s">
        <v>688</v>
      </c>
      <c r="Y122" s="229"/>
    </row>
    <row r="123" spans="1:25" s="3" customFormat="1" ht="75" x14ac:dyDescent="0.25">
      <c r="A123" s="127" t="s">
        <v>1046</v>
      </c>
      <c r="B123" s="127" t="s">
        <v>1047</v>
      </c>
      <c r="C123" s="127" t="s">
        <v>129</v>
      </c>
      <c r="D123" s="216">
        <v>0</v>
      </c>
      <c r="E123" s="143"/>
      <c r="F123" s="140"/>
      <c r="G123" s="140"/>
      <c r="H123" s="140"/>
      <c r="I123" s="140"/>
      <c r="J123" s="141"/>
      <c r="K123" s="53"/>
      <c r="L123" s="53"/>
      <c r="M123" s="53"/>
      <c r="N123" s="53"/>
      <c r="O123" s="54"/>
      <c r="P123" s="55"/>
      <c r="Q123" s="55"/>
      <c r="R123" s="55"/>
      <c r="S123" s="55"/>
      <c r="T123" s="55"/>
      <c r="U123" s="56"/>
      <c r="V123" s="142">
        <f t="shared" si="1"/>
        <v>0</v>
      </c>
      <c r="W123" s="195" t="s">
        <v>1048</v>
      </c>
      <c r="X123" s="200" t="s">
        <v>699</v>
      </c>
      <c r="Y123" s="228"/>
    </row>
    <row r="124" spans="1:25" s="3" customFormat="1" ht="120" x14ac:dyDescent="0.25">
      <c r="A124" s="127" t="s">
        <v>1049</v>
      </c>
      <c r="B124" s="127" t="s">
        <v>1050</v>
      </c>
      <c r="C124" s="127" t="s">
        <v>129</v>
      </c>
      <c r="D124" s="216">
        <v>0</v>
      </c>
      <c r="E124" s="143"/>
      <c r="F124" s="140"/>
      <c r="G124" s="140"/>
      <c r="H124" s="140"/>
      <c r="I124" s="140"/>
      <c r="J124" s="141"/>
      <c r="K124" s="53"/>
      <c r="L124" s="53"/>
      <c r="M124" s="148"/>
      <c r="N124" s="148"/>
      <c r="O124" s="149"/>
      <c r="P124" s="161"/>
      <c r="Q124" s="161"/>
      <c r="R124" s="161"/>
      <c r="S124" s="161"/>
      <c r="T124" s="161"/>
      <c r="U124" s="164"/>
      <c r="V124" s="145">
        <f t="shared" si="1"/>
        <v>0</v>
      </c>
      <c r="W124" s="195" t="s">
        <v>1051</v>
      </c>
      <c r="X124" s="200" t="s">
        <v>758</v>
      </c>
      <c r="Y124" s="196"/>
    </row>
    <row r="125" spans="1:25" s="3" customFormat="1" ht="105" x14ac:dyDescent="0.25">
      <c r="A125" s="127" t="s">
        <v>1052</v>
      </c>
      <c r="B125" s="127" t="s">
        <v>1053</v>
      </c>
      <c r="C125" s="127" t="s">
        <v>129</v>
      </c>
      <c r="D125" s="216">
        <v>0</v>
      </c>
      <c r="E125" s="143"/>
      <c r="F125" s="140"/>
      <c r="G125" s="140"/>
      <c r="H125" s="140"/>
      <c r="I125" s="140"/>
      <c r="J125" s="141"/>
      <c r="K125" s="53"/>
      <c r="L125" s="53"/>
      <c r="M125" s="53"/>
      <c r="N125" s="53"/>
      <c r="O125" s="54"/>
      <c r="P125" s="55"/>
      <c r="Q125" s="55"/>
      <c r="R125" s="55"/>
      <c r="S125" s="55"/>
      <c r="T125" s="55"/>
      <c r="U125" s="56"/>
      <c r="V125" s="142">
        <f t="shared" si="1"/>
        <v>0</v>
      </c>
      <c r="W125" s="195" t="s">
        <v>1054</v>
      </c>
      <c r="X125" s="200" t="s">
        <v>699</v>
      </c>
      <c r="Y125" s="228"/>
    </row>
    <row r="126" spans="1:25" s="3" customFormat="1" ht="255" x14ac:dyDescent="0.25">
      <c r="A126" s="127" t="s">
        <v>1055</v>
      </c>
      <c r="B126" s="127" t="s">
        <v>1056</v>
      </c>
      <c r="C126" s="127" t="s">
        <v>129</v>
      </c>
      <c r="D126" s="216">
        <v>0</v>
      </c>
      <c r="E126" s="143"/>
      <c r="F126" s="140"/>
      <c r="G126" s="140"/>
      <c r="H126" s="140"/>
      <c r="I126" s="140"/>
      <c r="J126" s="141"/>
      <c r="K126" s="53"/>
      <c r="L126" s="53"/>
      <c r="M126" s="53"/>
      <c r="N126" s="53"/>
      <c r="O126" s="54"/>
      <c r="P126" s="161"/>
      <c r="Q126" s="161"/>
      <c r="R126" s="161"/>
      <c r="S126" s="161"/>
      <c r="T126" s="161"/>
      <c r="U126" s="164"/>
      <c r="V126" s="145">
        <f t="shared" si="1"/>
        <v>0</v>
      </c>
      <c r="W126" s="195" t="s">
        <v>1057</v>
      </c>
      <c r="X126" s="200" t="s">
        <v>688</v>
      </c>
      <c r="Y126" s="228"/>
    </row>
    <row r="127" spans="1:25" s="3" customFormat="1" ht="208.9" customHeight="1" x14ac:dyDescent="0.25">
      <c r="A127" s="271" t="s">
        <v>1058</v>
      </c>
      <c r="B127" s="271" t="s">
        <v>1059</v>
      </c>
      <c r="C127" s="271" t="s">
        <v>129</v>
      </c>
      <c r="D127" s="272">
        <v>30</v>
      </c>
      <c r="E127" s="273"/>
      <c r="F127" s="140"/>
      <c r="G127" s="140"/>
      <c r="H127" s="140"/>
      <c r="I127" s="140"/>
      <c r="J127" s="141"/>
      <c r="K127" s="53"/>
      <c r="L127" s="53"/>
      <c r="M127" s="53"/>
      <c r="N127" s="53"/>
      <c r="O127" s="54"/>
      <c r="P127" s="161"/>
      <c r="Q127" s="161"/>
      <c r="R127" s="150">
        <v>15</v>
      </c>
      <c r="S127" s="150">
        <v>15</v>
      </c>
      <c r="T127" s="150"/>
      <c r="U127" s="151"/>
      <c r="V127" s="145">
        <f t="shared" si="1"/>
        <v>30</v>
      </c>
      <c r="W127" s="274" t="s">
        <v>1060</v>
      </c>
      <c r="X127" s="275" t="s">
        <v>682</v>
      </c>
      <c r="Y127" s="277" t="s">
        <v>717</v>
      </c>
    </row>
    <row r="128" spans="1:25" s="3" customFormat="1" ht="75" x14ac:dyDescent="0.25">
      <c r="A128" s="127" t="s">
        <v>1061</v>
      </c>
      <c r="B128" s="127" t="s">
        <v>1062</v>
      </c>
      <c r="C128" s="127" t="s">
        <v>27</v>
      </c>
      <c r="D128" s="216">
        <v>0</v>
      </c>
      <c r="E128" s="143"/>
      <c r="F128" s="140"/>
      <c r="G128" s="140"/>
      <c r="H128" s="140"/>
      <c r="I128" s="140"/>
      <c r="J128" s="141"/>
      <c r="K128" s="53"/>
      <c r="L128" s="53"/>
      <c r="M128" s="53"/>
      <c r="N128" s="53"/>
      <c r="O128" s="54"/>
      <c r="P128" s="55"/>
      <c r="Q128" s="55"/>
      <c r="R128" s="55"/>
      <c r="S128" s="55"/>
      <c r="T128" s="55"/>
      <c r="U128" s="56"/>
      <c r="V128" s="142">
        <f t="shared" si="1"/>
        <v>0</v>
      </c>
      <c r="W128" s="195" t="s">
        <v>1063</v>
      </c>
      <c r="X128" s="200" t="s">
        <v>841</v>
      </c>
      <c r="Y128" s="229"/>
    </row>
    <row r="129" spans="1:26" s="3" customFormat="1" ht="45" x14ac:dyDescent="0.25">
      <c r="A129" s="127" t="s">
        <v>1064</v>
      </c>
      <c r="B129" s="127" t="s">
        <v>1065</v>
      </c>
      <c r="C129" s="127" t="s">
        <v>27</v>
      </c>
      <c r="D129" s="216">
        <v>0</v>
      </c>
      <c r="E129" s="143"/>
      <c r="F129" s="140"/>
      <c r="G129" s="140"/>
      <c r="H129" s="140"/>
      <c r="I129" s="140"/>
      <c r="J129" s="141"/>
      <c r="K129" s="53"/>
      <c r="L129" s="53"/>
      <c r="M129" s="53"/>
      <c r="N129" s="53"/>
      <c r="O129" s="54"/>
      <c r="P129" s="55"/>
      <c r="Q129" s="55"/>
      <c r="R129" s="55"/>
      <c r="S129" s="55"/>
      <c r="T129" s="55"/>
      <c r="U129" s="56"/>
      <c r="V129" s="142">
        <f t="shared" si="1"/>
        <v>0</v>
      </c>
      <c r="W129" s="195" t="s">
        <v>1066</v>
      </c>
      <c r="X129" s="200" t="s">
        <v>699</v>
      </c>
      <c r="Y129" s="229"/>
    </row>
    <row r="130" spans="1:26" s="3" customFormat="1" ht="165" x14ac:dyDescent="0.25">
      <c r="A130" s="127" t="s">
        <v>1067</v>
      </c>
      <c r="B130" s="127" t="s">
        <v>1068</v>
      </c>
      <c r="C130" s="127" t="s">
        <v>27</v>
      </c>
      <c r="D130" s="216">
        <v>0</v>
      </c>
      <c r="E130" s="143"/>
      <c r="F130" s="140"/>
      <c r="G130" s="140"/>
      <c r="H130" s="140"/>
      <c r="I130" s="140"/>
      <c r="J130" s="141"/>
      <c r="K130" s="157"/>
      <c r="L130" s="157"/>
      <c r="M130" s="53"/>
      <c r="N130" s="53"/>
      <c r="O130" s="54"/>
      <c r="P130" s="55"/>
      <c r="Q130" s="55"/>
      <c r="R130" s="55"/>
      <c r="S130" s="55"/>
      <c r="T130" s="55"/>
      <c r="U130" s="56"/>
      <c r="V130" s="142">
        <f t="shared" si="1"/>
        <v>0</v>
      </c>
      <c r="W130" s="195" t="s">
        <v>1069</v>
      </c>
      <c r="X130" s="200" t="s">
        <v>693</v>
      </c>
      <c r="Y130" s="229" t="s">
        <v>694</v>
      </c>
    </row>
    <row r="131" spans="1:26" s="3" customFormat="1" ht="270" x14ac:dyDescent="0.25">
      <c r="A131" s="124" t="s">
        <v>1070</v>
      </c>
      <c r="B131" s="124" t="s">
        <v>1071</v>
      </c>
      <c r="C131" s="124" t="s">
        <v>27</v>
      </c>
      <c r="D131" s="203">
        <v>0</v>
      </c>
      <c r="E131" s="144"/>
      <c r="F131" s="146"/>
      <c r="G131" s="146"/>
      <c r="H131" s="146"/>
      <c r="I131" s="146"/>
      <c r="J131" s="147"/>
      <c r="K131" s="53"/>
      <c r="L131" s="53"/>
      <c r="M131" s="53"/>
      <c r="N131" s="53"/>
      <c r="O131" s="54"/>
      <c r="P131" s="55"/>
      <c r="Q131" s="55"/>
      <c r="R131" s="55"/>
      <c r="S131" s="55"/>
      <c r="T131" s="55"/>
      <c r="U131" s="56"/>
      <c r="V131" s="142">
        <f t="shared" ref="V131:V194" si="2">SUM(F131:U131)</f>
        <v>0</v>
      </c>
      <c r="W131" s="223" t="s">
        <v>664</v>
      </c>
      <c r="X131" s="212" t="s">
        <v>164</v>
      </c>
      <c r="Y131" s="213" t="s">
        <v>694</v>
      </c>
      <c r="Z131" s="64"/>
    </row>
    <row r="132" spans="1:26" s="3" customFormat="1" ht="375" x14ac:dyDescent="0.25">
      <c r="A132" s="50" t="s">
        <v>1072</v>
      </c>
      <c r="B132" s="50" t="s">
        <v>1073</v>
      </c>
      <c r="C132" s="50" t="s">
        <v>27</v>
      </c>
      <c r="D132" s="105">
        <v>28</v>
      </c>
      <c r="E132" s="139"/>
      <c r="F132" s="140"/>
      <c r="G132" s="140"/>
      <c r="H132" s="140"/>
      <c r="I132" s="140"/>
      <c r="J132" s="141"/>
      <c r="K132" s="53"/>
      <c r="L132" s="53"/>
      <c r="M132" s="53"/>
      <c r="N132" s="53"/>
      <c r="O132" s="149"/>
      <c r="P132" s="161"/>
      <c r="Q132" s="161"/>
      <c r="R132" s="161"/>
      <c r="S132" s="161">
        <v>28</v>
      </c>
      <c r="T132" s="161"/>
      <c r="U132" s="164"/>
      <c r="V132" s="145">
        <f t="shared" si="2"/>
        <v>28</v>
      </c>
      <c r="W132" s="192" t="s">
        <v>1074</v>
      </c>
      <c r="X132" s="193" t="s">
        <v>682</v>
      </c>
      <c r="Y132" s="201" t="s">
        <v>683</v>
      </c>
    </row>
    <row r="133" spans="1:26" s="3" customFormat="1" ht="144" customHeight="1" x14ac:dyDescent="0.25">
      <c r="A133" s="127" t="s">
        <v>1075</v>
      </c>
      <c r="B133" s="127" t="s">
        <v>1076</v>
      </c>
      <c r="C133" s="127" t="s">
        <v>27</v>
      </c>
      <c r="D133" s="216">
        <v>0</v>
      </c>
      <c r="E133" s="143"/>
      <c r="F133" s="146"/>
      <c r="G133" s="146"/>
      <c r="H133" s="146"/>
      <c r="I133" s="146"/>
      <c r="J133" s="147"/>
      <c r="K133" s="53"/>
      <c r="L133" s="53"/>
      <c r="M133" s="53"/>
      <c r="N133" s="53"/>
      <c r="O133" s="54"/>
      <c r="P133" s="55"/>
      <c r="Q133" s="55"/>
      <c r="R133" s="55"/>
      <c r="S133" s="55"/>
      <c r="T133" s="55"/>
      <c r="U133" s="56"/>
      <c r="V133" s="142">
        <f t="shared" si="2"/>
        <v>0</v>
      </c>
      <c r="W133" s="195" t="s">
        <v>1077</v>
      </c>
      <c r="X133" s="200" t="s">
        <v>693</v>
      </c>
      <c r="Y133" s="196" t="s">
        <v>694</v>
      </c>
      <c r="Z133" s="64"/>
    </row>
    <row r="134" spans="1:26" s="3" customFormat="1" ht="195" x14ac:dyDescent="0.25">
      <c r="A134" s="50" t="s">
        <v>1078</v>
      </c>
      <c r="B134" s="50" t="s">
        <v>1079</v>
      </c>
      <c r="C134" s="50" t="s">
        <v>27</v>
      </c>
      <c r="D134" s="105">
        <v>17</v>
      </c>
      <c r="E134" s="139"/>
      <c r="F134" s="140"/>
      <c r="G134" s="140"/>
      <c r="H134" s="140"/>
      <c r="I134" s="140"/>
      <c r="J134" s="141"/>
      <c r="K134" s="157"/>
      <c r="L134" s="157"/>
      <c r="M134" s="148"/>
      <c r="N134" s="148">
        <v>17</v>
      </c>
      <c r="O134" s="149"/>
      <c r="P134" s="55"/>
      <c r="Q134" s="55"/>
      <c r="R134" s="55"/>
      <c r="S134" s="55"/>
      <c r="T134" s="55"/>
      <c r="U134" s="56"/>
      <c r="V134" s="142">
        <f t="shared" si="2"/>
        <v>17</v>
      </c>
      <c r="W134" s="192" t="s">
        <v>1080</v>
      </c>
      <c r="X134" s="193" t="s">
        <v>682</v>
      </c>
      <c r="Y134" s="194" t="s">
        <v>683</v>
      </c>
    </row>
    <row r="135" spans="1:26" s="3" customFormat="1" ht="300" x14ac:dyDescent="0.25">
      <c r="A135" s="124" t="s">
        <v>1081</v>
      </c>
      <c r="B135" s="124" t="s">
        <v>1082</v>
      </c>
      <c r="C135" s="124" t="s">
        <v>27</v>
      </c>
      <c r="D135" s="203">
        <v>0</v>
      </c>
      <c r="E135" s="144"/>
      <c r="F135" s="146"/>
      <c r="G135" s="146"/>
      <c r="H135" s="146"/>
      <c r="I135" s="146"/>
      <c r="J135" s="147"/>
      <c r="K135" s="53"/>
      <c r="L135" s="53"/>
      <c r="M135" s="53"/>
      <c r="N135" s="53"/>
      <c r="O135" s="54"/>
      <c r="P135" s="55"/>
      <c r="Q135" s="55"/>
      <c r="R135" s="55"/>
      <c r="S135" s="55"/>
      <c r="T135" s="55"/>
      <c r="U135" s="56"/>
      <c r="V135" s="142">
        <f t="shared" si="2"/>
        <v>0</v>
      </c>
      <c r="W135" s="211" t="s">
        <v>1083</v>
      </c>
      <c r="X135" s="198" t="s">
        <v>164</v>
      </c>
      <c r="Y135" s="199" t="s">
        <v>694</v>
      </c>
    </row>
    <row r="136" spans="1:26" s="3" customFormat="1" ht="90" x14ac:dyDescent="0.25">
      <c r="A136" s="127" t="s">
        <v>1084</v>
      </c>
      <c r="B136" s="127" t="s">
        <v>1085</v>
      </c>
      <c r="C136" s="127" t="s">
        <v>27</v>
      </c>
      <c r="D136" s="216">
        <v>0</v>
      </c>
      <c r="E136" s="143"/>
      <c r="F136" s="140"/>
      <c r="G136" s="140"/>
      <c r="H136" s="140"/>
      <c r="I136" s="140"/>
      <c r="J136" s="141"/>
      <c r="K136" s="157"/>
      <c r="L136" s="157"/>
      <c r="M136" s="53"/>
      <c r="N136" s="53"/>
      <c r="O136" s="54"/>
      <c r="P136" s="55"/>
      <c r="Q136" s="55"/>
      <c r="R136" s="55"/>
      <c r="S136" s="55"/>
      <c r="T136" s="55"/>
      <c r="U136" s="56"/>
      <c r="V136" s="142">
        <f t="shared" si="2"/>
        <v>0</v>
      </c>
      <c r="W136" s="195" t="s">
        <v>1086</v>
      </c>
      <c r="X136" s="200" t="s">
        <v>922</v>
      </c>
      <c r="Y136" s="196" t="s">
        <v>683</v>
      </c>
    </row>
    <row r="137" spans="1:26" s="3" customFormat="1" ht="165" x14ac:dyDescent="0.25">
      <c r="A137" s="127" t="s">
        <v>1087</v>
      </c>
      <c r="B137" s="127" t="s">
        <v>1088</v>
      </c>
      <c r="C137" s="127" t="s">
        <v>27</v>
      </c>
      <c r="D137" s="216">
        <v>0</v>
      </c>
      <c r="E137" s="143"/>
      <c r="F137" s="140"/>
      <c r="G137" s="140"/>
      <c r="H137" s="140"/>
      <c r="I137" s="140"/>
      <c r="J137" s="141"/>
      <c r="K137" s="157"/>
      <c r="L137" s="157"/>
      <c r="M137" s="53"/>
      <c r="N137" s="53"/>
      <c r="O137" s="54"/>
      <c r="P137" s="55"/>
      <c r="Q137" s="55"/>
      <c r="R137" s="55"/>
      <c r="S137" s="55"/>
      <c r="T137" s="55"/>
      <c r="U137" s="56"/>
      <c r="V137" s="142">
        <f t="shared" si="2"/>
        <v>0</v>
      </c>
      <c r="W137" s="195" t="s">
        <v>1089</v>
      </c>
      <c r="X137" s="200" t="s">
        <v>922</v>
      </c>
      <c r="Y137" s="196" t="s">
        <v>683</v>
      </c>
    </row>
    <row r="138" spans="1:26" s="3" customFormat="1" ht="75" x14ac:dyDescent="0.25">
      <c r="A138" s="127" t="s">
        <v>1090</v>
      </c>
      <c r="B138" s="127" t="s">
        <v>1091</v>
      </c>
      <c r="C138" s="127" t="s">
        <v>27</v>
      </c>
      <c r="D138" s="216">
        <v>0</v>
      </c>
      <c r="E138" s="143"/>
      <c r="F138" s="140"/>
      <c r="G138" s="140"/>
      <c r="H138" s="140"/>
      <c r="I138" s="140"/>
      <c r="J138" s="141"/>
      <c r="K138" s="53"/>
      <c r="L138" s="53"/>
      <c r="M138" s="53"/>
      <c r="N138" s="53"/>
      <c r="O138" s="54"/>
      <c r="P138" s="55"/>
      <c r="Q138" s="55"/>
      <c r="R138" s="55"/>
      <c r="S138" s="55"/>
      <c r="T138" s="55"/>
      <c r="U138" s="56"/>
      <c r="V138" s="142">
        <f t="shared" si="2"/>
        <v>0</v>
      </c>
      <c r="W138" s="195" t="s">
        <v>1092</v>
      </c>
      <c r="X138" s="200" t="s">
        <v>699</v>
      </c>
      <c r="Y138" s="229"/>
    </row>
    <row r="139" spans="1:26" s="3" customFormat="1" ht="225" x14ac:dyDescent="0.25">
      <c r="A139" s="127" t="s">
        <v>1093</v>
      </c>
      <c r="B139" s="127" t="s">
        <v>1094</v>
      </c>
      <c r="C139" s="127" t="s">
        <v>27</v>
      </c>
      <c r="D139" s="216">
        <v>0</v>
      </c>
      <c r="E139" s="143"/>
      <c r="F139" s="140"/>
      <c r="G139" s="140"/>
      <c r="H139" s="140"/>
      <c r="I139" s="140"/>
      <c r="J139" s="141"/>
      <c r="K139" s="157"/>
      <c r="L139" s="157"/>
      <c r="M139" s="148"/>
      <c r="N139" s="148"/>
      <c r="O139" s="160"/>
      <c r="P139" s="55"/>
      <c r="Q139" s="55"/>
      <c r="R139" s="55"/>
      <c r="S139" s="55"/>
      <c r="T139" s="55"/>
      <c r="U139" s="56"/>
      <c r="V139" s="142">
        <f t="shared" si="2"/>
        <v>0</v>
      </c>
      <c r="W139" s="195" t="s">
        <v>1095</v>
      </c>
      <c r="X139" s="200" t="s">
        <v>688</v>
      </c>
      <c r="Y139" s="229"/>
    </row>
    <row r="140" spans="1:26" s="3" customFormat="1" ht="120" x14ac:dyDescent="0.25">
      <c r="A140" s="289" t="s">
        <v>1096</v>
      </c>
      <c r="B140" s="289" t="s">
        <v>1097</v>
      </c>
      <c r="C140" s="289" t="s">
        <v>27</v>
      </c>
      <c r="D140" s="290">
        <v>8</v>
      </c>
      <c r="E140" s="291"/>
      <c r="F140" s="140"/>
      <c r="G140" s="140"/>
      <c r="H140" s="140"/>
      <c r="I140" s="140"/>
      <c r="J140" s="141"/>
      <c r="K140" s="53"/>
      <c r="L140" s="53"/>
      <c r="M140" s="53"/>
      <c r="N140" s="53"/>
      <c r="O140" s="54"/>
      <c r="P140" s="161"/>
      <c r="Q140" s="161"/>
      <c r="R140" s="161"/>
      <c r="S140" s="161"/>
      <c r="T140" s="161">
        <v>8</v>
      </c>
      <c r="U140" s="151"/>
      <c r="V140" s="145">
        <f t="shared" si="2"/>
        <v>8</v>
      </c>
      <c r="W140" s="292" t="s">
        <v>1098</v>
      </c>
      <c r="X140" s="293" t="s">
        <v>682</v>
      </c>
      <c r="Y140" s="294" t="s">
        <v>717</v>
      </c>
    </row>
    <row r="141" spans="1:26" s="3" customFormat="1" ht="150" x14ac:dyDescent="0.25">
      <c r="A141" s="127" t="s">
        <v>1099</v>
      </c>
      <c r="B141" s="127" t="s">
        <v>1100</v>
      </c>
      <c r="C141" s="127" t="s">
        <v>27</v>
      </c>
      <c r="D141" s="216">
        <v>0</v>
      </c>
      <c r="E141" s="143"/>
      <c r="F141" s="140"/>
      <c r="G141" s="140"/>
      <c r="H141" s="140"/>
      <c r="I141" s="140"/>
      <c r="J141" s="141"/>
      <c r="K141" s="157"/>
      <c r="L141" s="157"/>
      <c r="M141" s="53"/>
      <c r="N141" s="148"/>
      <c r="O141" s="160"/>
      <c r="P141" s="55"/>
      <c r="Q141" s="55"/>
      <c r="R141" s="55"/>
      <c r="S141" s="55"/>
      <c r="T141" s="55"/>
      <c r="U141" s="56"/>
      <c r="V141" s="142">
        <f t="shared" si="2"/>
        <v>0</v>
      </c>
      <c r="W141" s="195" t="s">
        <v>1101</v>
      </c>
      <c r="X141" s="200" t="s">
        <v>922</v>
      </c>
      <c r="Y141" s="229" t="s">
        <v>683</v>
      </c>
    </row>
    <row r="142" spans="1:26" s="3" customFormat="1" ht="135" x14ac:dyDescent="0.25">
      <c r="A142" s="50" t="s">
        <v>1102</v>
      </c>
      <c r="B142" s="50" t="s">
        <v>1103</v>
      </c>
      <c r="C142" s="50" t="s">
        <v>27</v>
      </c>
      <c r="D142" s="105">
        <v>18</v>
      </c>
      <c r="E142" s="139"/>
      <c r="F142" s="140"/>
      <c r="G142" s="140"/>
      <c r="H142" s="140"/>
      <c r="I142" s="140"/>
      <c r="J142" s="141"/>
      <c r="K142" s="157"/>
      <c r="L142" s="157"/>
      <c r="M142" s="53"/>
      <c r="N142" s="53"/>
      <c r="O142" s="149"/>
      <c r="P142" s="55"/>
      <c r="Q142" s="55"/>
      <c r="R142" s="55"/>
      <c r="S142" s="55"/>
      <c r="T142" s="55"/>
      <c r="U142" s="151">
        <v>18</v>
      </c>
      <c r="V142" s="142">
        <f t="shared" si="2"/>
        <v>18</v>
      </c>
      <c r="W142" s="192" t="s">
        <v>1104</v>
      </c>
      <c r="X142" s="193" t="s">
        <v>682</v>
      </c>
      <c r="Y142" s="219" t="s">
        <v>717</v>
      </c>
    </row>
    <row r="143" spans="1:26" s="3" customFormat="1" ht="210" x14ac:dyDescent="0.25">
      <c r="A143" s="50" t="s">
        <v>1105</v>
      </c>
      <c r="B143" s="50" t="s">
        <v>1106</v>
      </c>
      <c r="C143" s="50" t="s">
        <v>27</v>
      </c>
      <c r="D143" s="105">
        <v>70</v>
      </c>
      <c r="E143" s="139"/>
      <c r="F143" s="140"/>
      <c r="G143" s="140"/>
      <c r="H143" s="140"/>
      <c r="I143" s="140"/>
      <c r="J143" s="141"/>
      <c r="K143" s="157"/>
      <c r="L143" s="157"/>
      <c r="M143" s="148"/>
      <c r="N143" s="157"/>
      <c r="O143" s="160"/>
      <c r="P143" s="150"/>
      <c r="Q143" s="150"/>
      <c r="R143" s="150">
        <v>10</v>
      </c>
      <c r="S143" s="150">
        <v>20</v>
      </c>
      <c r="T143" s="150">
        <v>20</v>
      </c>
      <c r="U143" s="151">
        <v>20</v>
      </c>
      <c r="V143" s="142">
        <f t="shared" si="2"/>
        <v>70</v>
      </c>
      <c r="W143" s="192" t="s">
        <v>1107</v>
      </c>
      <c r="X143" s="193" t="s">
        <v>682</v>
      </c>
      <c r="Y143" s="219" t="s">
        <v>717</v>
      </c>
    </row>
    <row r="144" spans="1:26" s="3" customFormat="1" ht="240" x14ac:dyDescent="0.25">
      <c r="A144" s="127" t="s">
        <v>1108</v>
      </c>
      <c r="B144" s="127" t="s">
        <v>1109</v>
      </c>
      <c r="C144" s="127" t="s">
        <v>27</v>
      </c>
      <c r="D144" s="216">
        <v>0</v>
      </c>
      <c r="E144" s="143"/>
      <c r="F144" s="140"/>
      <c r="G144" s="140"/>
      <c r="H144" s="140"/>
      <c r="I144" s="140"/>
      <c r="J144" s="141"/>
      <c r="K144" s="148"/>
      <c r="L144" s="53"/>
      <c r="M144" s="148"/>
      <c r="N144" s="148"/>
      <c r="O144" s="54"/>
      <c r="P144" s="161"/>
      <c r="Q144" s="161"/>
      <c r="R144" s="161"/>
      <c r="S144" s="161"/>
      <c r="T144" s="161"/>
      <c r="U144" s="164"/>
      <c r="V144" s="145">
        <f t="shared" si="2"/>
        <v>0</v>
      </c>
      <c r="W144" s="195" t="s">
        <v>1110</v>
      </c>
      <c r="X144" s="200" t="s">
        <v>688</v>
      </c>
      <c r="Y144" s="229"/>
    </row>
    <row r="145" spans="1:25" s="3" customFormat="1" ht="270" x14ac:dyDescent="0.25">
      <c r="A145" s="127" t="s">
        <v>1111</v>
      </c>
      <c r="B145" s="127" t="s">
        <v>1112</v>
      </c>
      <c r="C145" s="127" t="s">
        <v>27</v>
      </c>
      <c r="D145" s="216">
        <v>0</v>
      </c>
      <c r="E145" s="143"/>
      <c r="F145" s="140"/>
      <c r="G145" s="140"/>
      <c r="H145" s="140"/>
      <c r="I145" s="140"/>
      <c r="J145" s="141"/>
      <c r="K145" s="53"/>
      <c r="L145" s="53"/>
      <c r="M145" s="53"/>
      <c r="N145" s="148"/>
      <c r="O145" s="149"/>
      <c r="P145" s="161"/>
      <c r="Q145" s="161"/>
      <c r="R145" s="161"/>
      <c r="S145" s="161"/>
      <c r="T145" s="161"/>
      <c r="U145" s="164"/>
      <c r="V145" s="145">
        <f t="shared" si="2"/>
        <v>0</v>
      </c>
      <c r="W145" s="195" t="s">
        <v>1113</v>
      </c>
      <c r="X145" s="200" t="s">
        <v>688</v>
      </c>
      <c r="Y145" s="196"/>
    </row>
    <row r="146" spans="1:25" s="3" customFormat="1" ht="75" x14ac:dyDescent="0.25">
      <c r="A146" s="127" t="s">
        <v>1114</v>
      </c>
      <c r="B146" s="127" t="s">
        <v>1115</v>
      </c>
      <c r="C146" s="127" t="s">
        <v>27</v>
      </c>
      <c r="D146" s="216">
        <v>0</v>
      </c>
      <c r="E146" s="143"/>
      <c r="F146" s="140"/>
      <c r="G146" s="140"/>
      <c r="H146" s="140"/>
      <c r="I146" s="140"/>
      <c r="J146" s="141"/>
      <c r="K146" s="53"/>
      <c r="L146" s="53"/>
      <c r="M146" s="53"/>
      <c r="N146" s="148"/>
      <c r="O146" s="54"/>
      <c r="P146" s="161"/>
      <c r="Q146" s="161"/>
      <c r="R146" s="161"/>
      <c r="S146" s="161"/>
      <c r="T146" s="161"/>
      <c r="U146" s="164"/>
      <c r="V146" s="142">
        <f t="shared" si="2"/>
        <v>0</v>
      </c>
      <c r="W146" s="195" t="s">
        <v>1116</v>
      </c>
      <c r="X146" s="200" t="s">
        <v>758</v>
      </c>
      <c r="Y146" s="228"/>
    </row>
    <row r="147" spans="1:25" s="3" customFormat="1" ht="270" x14ac:dyDescent="0.25">
      <c r="A147" s="127" t="s">
        <v>1117</v>
      </c>
      <c r="B147" s="127" t="s">
        <v>1118</v>
      </c>
      <c r="C147" s="127" t="s">
        <v>27</v>
      </c>
      <c r="D147" s="216">
        <v>0</v>
      </c>
      <c r="E147" s="143"/>
      <c r="F147" s="140"/>
      <c r="G147" s="140"/>
      <c r="H147" s="140"/>
      <c r="I147" s="140"/>
      <c r="J147" s="141"/>
      <c r="K147" s="53"/>
      <c r="L147" s="53"/>
      <c r="M147" s="53"/>
      <c r="N147" s="148"/>
      <c r="O147" s="149"/>
      <c r="P147" s="161"/>
      <c r="Q147" s="161"/>
      <c r="R147" s="161"/>
      <c r="S147" s="161"/>
      <c r="T147" s="161"/>
      <c r="U147" s="164"/>
      <c r="V147" s="145">
        <f t="shared" si="2"/>
        <v>0</v>
      </c>
      <c r="W147" s="195" t="s">
        <v>1119</v>
      </c>
      <c r="X147" s="200" t="s">
        <v>688</v>
      </c>
      <c r="Y147" s="228"/>
    </row>
    <row r="148" spans="1:25" s="3" customFormat="1" ht="105" x14ac:dyDescent="0.25">
      <c r="A148" s="127" t="s">
        <v>1120</v>
      </c>
      <c r="B148" s="127" t="s">
        <v>1121</v>
      </c>
      <c r="C148" s="127" t="s">
        <v>27</v>
      </c>
      <c r="D148" s="216">
        <v>0</v>
      </c>
      <c r="E148" s="143"/>
      <c r="F148" s="140"/>
      <c r="G148" s="140"/>
      <c r="H148" s="140"/>
      <c r="I148" s="140"/>
      <c r="J148" s="141"/>
      <c r="K148" s="53"/>
      <c r="L148" s="53"/>
      <c r="M148" s="53"/>
      <c r="N148" s="148"/>
      <c r="O148" s="54"/>
      <c r="P148" s="161"/>
      <c r="Q148" s="161"/>
      <c r="R148" s="161"/>
      <c r="S148" s="161"/>
      <c r="T148" s="161"/>
      <c r="U148" s="164"/>
      <c r="V148" s="142">
        <f t="shared" si="2"/>
        <v>0</v>
      </c>
      <c r="W148" s="195" t="s">
        <v>1122</v>
      </c>
      <c r="X148" s="200" t="s">
        <v>699</v>
      </c>
      <c r="Y148" s="228"/>
    </row>
    <row r="149" spans="1:25" s="3" customFormat="1" ht="240" x14ac:dyDescent="0.25">
      <c r="A149" s="127" t="s">
        <v>1123</v>
      </c>
      <c r="B149" s="127" t="s">
        <v>1124</v>
      </c>
      <c r="C149" s="127" t="s">
        <v>27</v>
      </c>
      <c r="D149" s="216">
        <v>0</v>
      </c>
      <c r="E149" s="143"/>
      <c r="F149" s="140"/>
      <c r="G149" s="140"/>
      <c r="H149" s="140"/>
      <c r="I149" s="140"/>
      <c r="J149" s="141"/>
      <c r="K149" s="148"/>
      <c r="L149" s="53"/>
      <c r="M149" s="148"/>
      <c r="N149" s="148"/>
      <c r="O149" s="54"/>
      <c r="P149" s="161"/>
      <c r="Q149" s="161"/>
      <c r="R149" s="161"/>
      <c r="S149" s="161"/>
      <c r="T149" s="161"/>
      <c r="U149" s="164"/>
      <c r="V149" s="145">
        <f t="shared" si="2"/>
        <v>0</v>
      </c>
      <c r="W149" s="195" t="s">
        <v>1110</v>
      </c>
      <c r="X149" s="200" t="s">
        <v>688</v>
      </c>
      <c r="Y149" s="229"/>
    </row>
    <row r="150" spans="1:25" s="3" customFormat="1" ht="240" x14ac:dyDescent="0.25">
      <c r="A150" s="127" t="s">
        <v>1125</v>
      </c>
      <c r="B150" s="127" t="s">
        <v>1126</v>
      </c>
      <c r="C150" s="127" t="s">
        <v>27</v>
      </c>
      <c r="D150" s="216">
        <v>0</v>
      </c>
      <c r="E150" s="143"/>
      <c r="F150" s="140"/>
      <c r="G150" s="140"/>
      <c r="H150" s="140"/>
      <c r="I150" s="140"/>
      <c r="J150" s="141"/>
      <c r="K150" s="148"/>
      <c r="L150" s="53"/>
      <c r="M150" s="148"/>
      <c r="N150" s="148"/>
      <c r="O150" s="54"/>
      <c r="P150" s="161"/>
      <c r="Q150" s="161"/>
      <c r="R150" s="161"/>
      <c r="S150" s="161"/>
      <c r="T150" s="161"/>
      <c r="U150" s="164"/>
      <c r="V150" s="145">
        <f t="shared" si="2"/>
        <v>0</v>
      </c>
      <c r="W150" s="195" t="s">
        <v>1045</v>
      </c>
      <c r="X150" s="200" t="s">
        <v>688</v>
      </c>
      <c r="Y150" s="229"/>
    </row>
    <row r="151" spans="1:25" s="3" customFormat="1" ht="75" x14ac:dyDescent="0.25">
      <c r="A151" s="127" t="s">
        <v>1127</v>
      </c>
      <c r="B151" s="127" t="s">
        <v>1128</v>
      </c>
      <c r="C151" s="127" t="s">
        <v>27</v>
      </c>
      <c r="D151" s="216">
        <v>0</v>
      </c>
      <c r="E151" s="143"/>
      <c r="F151" s="140"/>
      <c r="G151" s="140"/>
      <c r="H151" s="140"/>
      <c r="I151" s="140"/>
      <c r="J151" s="141"/>
      <c r="K151" s="53"/>
      <c r="L151" s="53"/>
      <c r="M151" s="53"/>
      <c r="N151" s="148"/>
      <c r="O151" s="54"/>
      <c r="P151" s="161"/>
      <c r="Q151" s="161"/>
      <c r="R151" s="161"/>
      <c r="S151" s="55"/>
      <c r="T151" s="55"/>
      <c r="U151" s="56"/>
      <c r="V151" s="142">
        <f t="shared" si="2"/>
        <v>0</v>
      </c>
      <c r="W151" s="195" t="s">
        <v>1030</v>
      </c>
      <c r="X151" s="200" t="s">
        <v>699</v>
      </c>
      <c r="Y151" s="228"/>
    </row>
    <row r="152" spans="1:25" s="3" customFormat="1" ht="255" x14ac:dyDescent="0.25">
      <c r="A152" s="127" t="s">
        <v>1129</v>
      </c>
      <c r="B152" s="127" t="s">
        <v>1130</v>
      </c>
      <c r="C152" s="127" t="s">
        <v>27</v>
      </c>
      <c r="D152" s="216">
        <v>0</v>
      </c>
      <c r="E152" s="143"/>
      <c r="F152" s="140"/>
      <c r="G152" s="140"/>
      <c r="H152" s="140"/>
      <c r="I152" s="140"/>
      <c r="J152" s="141"/>
      <c r="K152" s="148"/>
      <c r="L152" s="53"/>
      <c r="M152" s="148"/>
      <c r="N152" s="148"/>
      <c r="O152" s="54"/>
      <c r="P152" s="161"/>
      <c r="Q152" s="161"/>
      <c r="R152" s="161"/>
      <c r="S152" s="161"/>
      <c r="T152" s="161"/>
      <c r="U152" s="164"/>
      <c r="V152" s="145">
        <f t="shared" si="2"/>
        <v>0</v>
      </c>
      <c r="W152" s="195" t="s">
        <v>1131</v>
      </c>
      <c r="X152" s="200" t="s">
        <v>682</v>
      </c>
      <c r="Y152" s="228" t="s">
        <v>683</v>
      </c>
    </row>
    <row r="153" spans="1:25" s="3" customFormat="1" ht="105" x14ac:dyDescent="0.25">
      <c r="A153" s="127" t="s">
        <v>1132</v>
      </c>
      <c r="B153" s="127" t="s">
        <v>1133</v>
      </c>
      <c r="C153" s="127" t="s">
        <v>27</v>
      </c>
      <c r="D153" s="216">
        <v>0</v>
      </c>
      <c r="E153" s="143"/>
      <c r="F153" s="140"/>
      <c r="G153" s="140"/>
      <c r="H153" s="140"/>
      <c r="I153" s="140"/>
      <c r="J153" s="141"/>
      <c r="K153" s="53"/>
      <c r="L153" s="53"/>
      <c r="M153" s="53"/>
      <c r="N153" s="148"/>
      <c r="O153" s="54"/>
      <c r="P153" s="161"/>
      <c r="Q153" s="161"/>
      <c r="R153" s="161"/>
      <c r="S153" s="161"/>
      <c r="T153" s="161"/>
      <c r="U153" s="164"/>
      <c r="V153" s="145">
        <f t="shared" si="2"/>
        <v>0</v>
      </c>
      <c r="W153" s="195" t="s">
        <v>1134</v>
      </c>
      <c r="X153" s="200" t="s">
        <v>699</v>
      </c>
      <c r="Y153" s="228"/>
    </row>
    <row r="154" spans="1:25" s="3" customFormat="1" ht="240" x14ac:dyDescent="0.25">
      <c r="A154" s="127" t="s">
        <v>1135</v>
      </c>
      <c r="B154" s="127" t="s">
        <v>1136</v>
      </c>
      <c r="C154" s="127" t="s">
        <v>27</v>
      </c>
      <c r="D154" s="216">
        <v>0</v>
      </c>
      <c r="E154" s="143"/>
      <c r="F154" s="140"/>
      <c r="G154" s="140"/>
      <c r="H154" s="140"/>
      <c r="I154" s="140"/>
      <c r="J154" s="141"/>
      <c r="K154" s="148"/>
      <c r="L154" s="53"/>
      <c r="M154" s="148"/>
      <c r="N154" s="148"/>
      <c r="O154" s="54"/>
      <c r="P154" s="161"/>
      <c r="Q154" s="161"/>
      <c r="R154" s="161"/>
      <c r="S154" s="161"/>
      <c r="T154" s="161"/>
      <c r="U154" s="164"/>
      <c r="V154" s="145">
        <f t="shared" si="2"/>
        <v>0</v>
      </c>
      <c r="W154" s="195" t="s">
        <v>1110</v>
      </c>
      <c r="X154" s="200" t="s">
        <v>688</v>
      </c>
      <c r="Y154" s="229"/>
    </row>
    <row r="155" spans="1:25" s="3" customFormat="1" ht="75" x14ac:dyDescent="0.25">
      <c r="A155" s="127" t="s">
        <v>1137</v>
      </c>
      <c r="B155" s="127" t="s">
        <v>1138</v>
      </c>
      <c r="C155" s="127" t="s">
        <v>27</v>
      </c>
      <c r="D155" s="216">
        <v>0</v>
      </c>
      <c r="E155" s="143"/>
      <c r="F155" s="140"/>
      <c r="G155" s="140"/>
      <c r="H155" s="140"/>
      <c r="I155" s="140"/>
      <c r="J155" s="141"/>
      <c r="K155" s="53"/>
      <c r="L155" s="53"/>
      <c r="M155" s="53"/>
      <c r="N155" s="148"/>
      <c r="O155" s="54"/>
      <c r="P155" s="161"/>
      <c r="Q155" s="161"/>
      <c r="R155" s="161"/>
      <c r="S155" s="55"/>
      <c r="T155" s="55"/>
      <c r="U155" s="56"/>
      <c r="V155" s="142">
        <f t="shared" si="2"/>
        <v>0</v>
      </c>
      <c r="W155" s="195" t="s">
        <v>1139</v>
      </c>
      <c r="X155" s="200" t="s">
        <v>699</v>
      </c>
      <c r="Y155" s="228"/>
    </row>
    <row r="156" spans="1:25" s="3" customFormat="1" ht="240" x14ac:dyDescent="0.25">
      <c r="A156" s="127" t="s">
        <v>1140</v>
      </c>
      <c r="B156" s="127" t="s">
        <v>1141</v>
      </c>
      <c r="C156" s="127" t="s">
        <v>27</v>
      </c>
      <c r="D156" s="216">
        <v>0</v>
      </c>
      <c r="E156" s="143"/>
      <c r="F156" s="140"/>
      <c r="G156" s="140"/>
      <c r="H156" s="140"/>
      <c r="I156" s="140"/>
      <c r="J156" s="141"/>
      <c r="K156" s="148"/>
      <c r="L156" s="53"/>
      <c r="M156" s="148"/>
      <c r="N156" s="148"/>
      <c r="O156" s="54"/>
      <c r="P156" s="161"/>
      <c r="Q156" s="161"/>
      <c r="R156" s="161"/>
      <c r="S156" s="161"/>
      <c r="T156" s="161"/>
      <c r="U156" s="164"/>
      <c r="V156" s="145">
        <f t="shared" si="2"/>
        <v>0</v>
      </c>
      <c r="W156" s="195" t="s">
        <v>1142</v>
      </c>
      <c r="X156" s="200" t="s">
        <v>688</v>
      </c>
      <c r="Y156" s="229"/>
    </row>
    <row r="157" spans="1:25" s="3" customFormat="1" ht="270" x14ac:dyDescent="0.25">
      <c r="A157" s="127" t="s">
        <v>1143</v>
      </c>
      <c r="B157" s="127" t="s">
        <v>1144</v>
      </c>
      <c r="C157" s="127" t="s">
        <v>27</v>
      </c>
      <c r="D157" s="216">
        <v>0</v>
      </c>
      <c r="E157" s="143"/>
      <c r="F157" s="140"/>
      <c r="G157" s="140"/>
      <c r="H157" s="140"/>
      <c r="I157" s="140"/>
      <c r="J157" s="141"/>
      <c r="K157" s="53"/>
      <c r="L157" s="53"/>
      <c r="M157" s="53"/>
      <c r="N157" s="148"/>
      <c r="O157" s="149"/>
      <c r="P157" s="161"/>
      <c r="Q157" s="161"/>
      <c r="R157" s="161"/>
      <c r="S157" s="161"/>
      <c r="T157" s="161"/>
      <c r="U157" s="164"/>
      <c r="V157" s="145">
        <f t="shared" si="2"/>
        <v>0</v>
      </c>
      <c r="W157" s="195" t="s">
        <v>1145</v>
      </c>
      <c r="X157" s="200" t="s">
        <v>688</v>
      </c>
      <c r="Y157" s="228"/>
    </row>
    <row r="158" spans="1:25" s="3" customFormat="1" ht="60" x14ac:dyDescent="0.25">
      <c r="A158" s="127" t="s">
        <v>1146</v>
      </c>
      <c r="B158" s="127" t="s">
        <v>1147</v>
      </c>
      <c r="C158" s="127" t="s">
        <v>27</v>
      </c>
      <c r="D158" s="216">
        <v>0</v>
      </c>
      <c r="E158" s="143"/>
      <c r="F158" s="140"/>
      <c r="G158" s="140"/>
      <c r="H158" s="140"/>
      <c r="I158" s="140"/>
      <c r="J158" s="141"/>
      <c r="K158" s="53"/>
      <c r="L158" s="53"/>
      <c r="M158" s="53"/>
      <c r="N158" s="148"/>
      <c r="O158" s="54"/>
      <c r="P158" s="161"/>
      <c r="Q158" s="161"/>
      <c r="R158" s="161"/>
      <c r="S158" s="55"/>
      <c r="T158" s="55"/>
      <c r="U158" s="56"/>
      <c r="V158" s="142">
        <f t="shared" si="2"/>
        <v>0</v>
      </c>
      <c r="W158" s="195" t="s">
        <v>1148</v>
      </c>
      <c r="X158" s="200" t="s">
        <v>699</v>
      </c>
      <c r="Y158" s="228"/>
    </row>
    <row r="159" spans="1:25" s="3" customFormat="1" ht="300" x14ac:dyDescent="0.25">
      <c r="A159" s="127" t="s">
        <v>1149</v>
      </c>
      <c r="B159" s="127" t="s">
        <v>1150</v>
      </c>
      <c r="C159" s="127" t="s">
        <v>27</v>
      </c>
      <c r="D159" s="216">
        <v>0</v>
      </c>
      <c r="E159" s="143"/>
      <c r="F159" s="140"/>
      <c r="G159" s="140"/>
      <c r="H159" s="140"/>
      <c r="I159" s="140"/>
      <c r="J159" s="141"/>
      <c r="K159" s="148"/>
      <c r="L159" s="53"/>
      <c r="M159" s="148"/>
      <c r="N159" s="148"/>
      <c r="O159" s="54"/>
      <c r="P159" s="161"/>
      <c r="Q159" s="161"/>
      <c r="R159" s="161"/>
      <c r="S159" s="161"/>
      <c r="T159" s="161"/>
      <c r="U159" s="164"/>
      <c r="V159" s="145">
        <f t="shared" si="2"/>
        <v>0</v>
      </c>
      <c r="W159" s="195" t="s">
        <v>1151</v>
      </c>
      <c r="X159" s="200" t="s">
        <v>688</v>
      </c>
      <c r="Y159" s="229"/>
    </row>
    <row r="160" spans="1:25" s="3" customFormat="1" ht="135" x14ac:dyDescent="0.25">
      <c r="A160" s="50" t="s">
        <v>1152</v>
      </c>
      <c r="B160" s="50" t="s">
        <v>1153</v>
      </c>
      <c r="C160" s="50" t="s">
        <v>27</v>
      </c>
      <c r="D160" s="105">
        <v>31</v>
      </c>
      <c r="E160" s="139"/>
      <c r="F160" s="140"/>
      <c r="G160" s="140"/>
      <c r="H160" s="140"/>
      <c r="I160" s="140"/>
      <c r="J160" s="141"/>
      <c r="K160" s="53"/>
      <c r="L160" s="53"/>
      <c r="M160" s="53"/>
      <c r="N160" s="148"/>
      <c r="O160" s="54"/>
      <c r="P160" s="161"/>
      <c r="Q160" s="161"/>
      <c r="R160" s="161"/>
      <c r="S160" s="161"/>
      <c r="T160" s="161">
        <v>15</v>
      </c>
      <c r="U160" s="164">
        <v>16</v>
      </c>
      <c r="V160" s="145">
        <f t="shared" si="2"/>
        <v>31</v>
      </c>
      <c r="W160" s="192" t="s">
        <v>1154</v>
      </c>
      <c r="X160" s="193" t="s">
        <v>682</v>
      </c>
      <c r="Y160" s="201" t="s">
        <v>717</v>
      </c>
    </row>
    <row r="161" spans="1:26" s="3" customFormat="1" ht="330" x14ac:dyDescent="0.25">
      <c r="A161" s="127" t="s">
        <v>1155</v>
      </c>
      <c r="B161" s="127" t="s">
        <v>1156</v>
      </c>
      <c r="C161" s="127" t="s">
        <v>27</v>
      </c>
      <c r="D161" s="216"/>
      <c r="E161" s="143"/>
      <c r="F161" s="140"/>
      <c r="G161" s="140"/>
      <c r="H161" s="140"/>
      <c r="I161" s="140"/>
      <c r="J161" s="141"/>
      <c r="K161" s="53"/>
      <c r="L161" s="53"/>
      <c r="M161" s="53"/>
      <c r="N161" s="148"/>
      <c r="O161" s="54"/>
      <c r="P161" s="161"/>
      <c r="Q161" s="161"/>
      <c r="R161" s="161"/>
      <c r="S161" s="150"/>
      <c r="T161" s="150"/>
      <c r="U161" s="151"/>
      <c r="V161" s="145">
        <f t="shared" si="2"/>
        <v>0</v>
      </c>
      <c r="W161" s="195" t="s">
        <v>1157</v>
      </c>
      <c r="X161" s="200" t="s">
        <v>688</v>
      </c>
      <c r="Y161" s="228"/>
    </row>
    <row r="162" spans="1:26" s="3" customFormat="1" ht="285" x14ac:dyDescent="0.25">
      <c r="A162" s="50" t="s">
        <v>1158</v>
      </c>
      <c r="B162" s="50" t="s">
        <v>1159</v>
      </c>
      <c r="C162" s="50" t="s">
        <v>27</v>
      </c>
      <c r="D162" s="105">
        <v>36</v>
      </c>
      <c r="E162" s="139"/>
      <c r="F162" s="140"/>
      <c r="G162" s="140"/>
      <c r="H162" s="140"/>
      <c r="I162" s="140"/>
      <c r="J162" s="141"/>
      <c r="K162" s="53"/>
      <c r="L162" s="53"/>
      <c r="M162" s="53"/>
      <c r="N162" s="148"/>
      <c r="O162" s="149">
        <v>15</v>
      </c>
      <c r="P162" s="161">
        <v>21</v>
      </c>
      <c r="Q162" s="161"/>
      <c r="R162" s="161"/>
      <c r="S162" s="161"/>
      <c r="T162" s="161"/>
      <c r="U162" s="164"/>
      <c r="V162" s="145">
        <f>SUM(F162:U162)</f>
        <v>36</v>
      </c>
      <c r="W162" s="192" t="s">
        <v>1160</v>
      </c>
      <c r="X162" s="193" t="s">
        <v>682</v>
      </c>
      <c r="Y162" s="201" t="s">
        <v>683</v>
      </c>
    </row>
    <row r="163" spans="1:26" s="3" customFormat="1" ht="285" x14ac:dyDescent="0.25">
      <c r="A163" s="50" t="s">
        <v>1161</v>
      </c>
      <c r="B163" s="50" t="s">
        <v>1162</v>
      </c>
      <c r="C163" s="50" t="s">
        <v>27</v>
      </c>
      <c r="D163" s="105">
        <v>35</v>
      </c>
      <c r="E163" s="139"/>
      <c r="F163" s="140"/>
      <c r="G163" s="140"/>
      <c r="H163" s="140"/>
      <c r="I163" s="140"/>
      <c r="J163" s="141"/>
      <c r="K163" s="157"/>
      <c r="L163" s="157"/>
      <c r="M163" s="53"/>
      <c r="N163" s="148"/>
      <c r="O163" s="149">
        <v>15</v>
      </c>
      <c r="P163" s="150">
        <v>20</v>
      </c>
      <c r="Q163" s="150"/>
      <c r="R163" s="150"/>
      <c r="S163" s="55"/>
      <c r="T163" s="55"/>
      <c r="U163" s="56"/>
      <c r="V163" s="142">
        <f t="shared" si="2"/>
        <v>35</v>
      </c>
      <c r="W163" s="192" t="s">
        <v>1163</v>
      </c>
      <c r="X163" s="193" t="s">
        <v>682</v>
      </c>
      <c r="Y163" s="194" t="s">
        <v>683</v>
      </c>
    </row>
    <row r="164" spans="1:26" s="3" customFormat="1" ht="225" x14ac:dyDescent="0.25">
      <c r="A164" s="127" t="s">
        <v>1164</v>
      </c>
      <c r="B164" s="127" t="s">
        <v>1165</v>
      </c>
      <c r="C164" s="127" t="s">
        <v>27</v>
      </c>
      <c r="D164" s="216">
        <v>0</v>
      </c>
      <c r="E164" s="143"/>
      <c r="F164" s="140"/>
      <c r="G164" s="140"/>
      <c r="H164" s="140"/>
      <c r="I164" s="140"/>
      <c r="J164" s="141"/>
      <c r="K164" s="148"/>
      <c r="L164" s="53"/>
      <c r="M164" s="148"/>
      <c r="N164" s="148"/>
      <c r="O164" s="54"/>
      <c r="P164" s="161"/>
      <c r="Q164" s="161"/>
      <c r="R164" s="161"/>
      <c r="S164" s="161"/>
      <c r="T164" s="161"/>
      <c r="U164" s="164"/>
      <c r="V164" s="145">
        <f t="shared" si="2"/>
        <v>0</v>
      </c>
      <c r="W164" s="195" t="s">
        <v>1166</v>
      </c>
      <c r="X164" s="200" t="s">
        <v>688</v>
      </c>
      <c r="Y164" s="229"/>
    </row>
    <row r="165" spans="1:26" s="3" customFormat="1" ht="90" x14ac:dyDescent="0.25">
      <c r="A165" s="127" t="s">
        <v>1167</v>
      </c>
      <c r="B165" s="127" t="s">
        <v>1168</v>
      </c>
      <c r="C165" s="127" t="s">
        <v>17</v>
      </c>
      <c r="D165" s="216">
        <v>0</v>
      </c>
      <c r="E165" s="143"/>
      <c r="F165" s="140"/>
      <c r="G165" s="140"/>
      <c r="H165" s="140"/>
      <c r="I165" s="140"/>
      <c r="J165" s="141"/>
      <c r="K165" s="53"/>
      <c r="L165" s="53"/>
      <c r="M165" s="53"/>
      <c r="N165" s="53"/>
      <c r="O165" s="54"/>
      <c r="P165" s="55"/>
      <c r="Q165" s="55"/>
      <c r="R165" s="55"/>
      <c r="S165" s="55"/>
      <c r="T165" s="55"/>
      <c r="U165" s="56"/>
      <c r="V165" s="142">
        <f t="shared" si="2"/>
        <v>0</v>
      </c>
      <c r="W165" s="195" t="s">
        <v>1169</v>
      </c>
      <c r="X165" s="200" t="s">
        <v>765</v>
      </c>
      <c r="Y165" s="229"/>
    </row>
    <row r="166" spans="1:26" s="3" customFormat="1" ht="30" x14ac:dyDescent="0.25">
      <c r="A166" s="127" t="s">
        <v>1170</v>
      </c>
      <c r="B166" s="127" t="s">
        <v>1171</v>
      </c>
      <c r="C166" s="127" t="s">
        <v>17</v>
      </c>
      <c r="D166" s="216">
        <v>0</v>
      </c>
      <c r="E166" s="143"/>
      <c r="F166" s="140"/>
      <c r="G166" s="140"/>
      <c r="H166" s="140"/>
      <c r="I166" s="140"/>
      <c r="J166" s="141"/>
      <c r="K166" s="157"/>
      <c r="L166" s="157"/>
      <c r="M166" s="148"/>
      <c r="N166" s="157"/>
      <c r="O166" s="54"/>
      <c r="P166" s="55"/>
      <c r="Q166" s="55"/>
      <c r="R166" s="55"/>
      <c r="S166" s="55"/>
      <c r="T166" s="55"/>
      <c r="U166" s="56"/>
      <c r="V166" s="142">
        <f t="shared" si="2"/>
        <v>0</v>
      </c>
      <c r="W166" s="195"/>
      <c r="X166" s="200" t="s">
        <v>688</v>
      </c>
      <c r="Y166" s="196"/>
      <c r="Z166" s="64"/>
    </row>
    <row r="167" spans="1:26" s="3" customFormat="1" ht="225" x14ac:dyDescent="0.25">
      <c r="A167" s="289" t="s">
        <v>1172</v>
      </c>
      <c r="B167" s="289" t="s">
        <v>1173</v>
      </c>
      <c r="C167" s="289" t="s">
        <v>17</v>
      </c>
      <c r="D167" s="290">
        <v>15</v>
      </c>
      <c r="E167" s="291"/>
      <c r="F167" s="140"/>
      <c r="G167" s="140"/>
      <c r="H167" s="140"/>
      <c r="I167" s="140"/>
      <c r="J167" s="141"/>
      <c r="K167" s="157"/>
      <c r="L167" s="157"/>
      <c r="M167" s="148"/>
      <c r="N167" s="157">
        <v>15</v>
      </c>
      <c r="O167" s="160"/>
      <c r="P167" s="55"/>
      <c r="Q167" s="55"/>
      <c r="R167" s="55"/>
      <c r="S167" s="55"/>
      <c r="T167" s="55"/>
      <c r="U167" s="151"/>
      <c r="V167" s="142">
        <f t="shared" si="2"/>
        <v>15</v>
      </c>
      <c r="W167" s="192" t="s">
        <v>1343</v>
      </c>
      <c r="X167" s="293" t="s">
        <v>682</v>
      </c>
      <c r="Y167" s="294" t="s">
        <v>683</v>
      </c>
      <c r="Z167" s="64"/>
    </row>
    <row r="168" spans="1:26" s="3" customFormat="1" ht="75" x14ac:dyDescent="0.25">
      <c r="A168" s="127" t="s">
        <v>1174</v>
      </c>
      <c r="B168" s="127" t="s">
        <v>1175</v>
      </c>
      <c r="C168" s="127" t="s">
        <v>17</v>
      </c>
      <c r="D168" s="216">
        <v>0</v>
      </c>
      <c r="E168" s="143"/>
      <c r="F168" s="140"/>
      <c r="G168" s="140"/>
      <c r="H168" s="140"/>
      <c r="I168" s="140"/>
      <c r="J168" s="141"/>
      <c r="K168" s="157"/>
      <c r="L168" s="157"/>
      <c r="M168" s="53"/>
      <c r="N168" s="157"/>
      <c r="O168" s="160"/>
      <c r="P168" s="55"/>
      <c r="Q168" s="55"/>
      <c r="R168" s="55"/>
      <c r="S168" s="55"/>
      <c r="T168" s="55"/>
      <c r="U168" s="56"/>
      <c r="V168" s="142">
        <f t="shared" si="2"/>
        <v>0</v>
      </c>
      <c r="W168" s="195" t="s">
        <v>1176</v>
      </c>
      <c r="X168" s="200" t="s">
        <v>758</v>
      </c>
      <c r="Y168" s="196"/>
    </row>
    <row r="169" spans="1:26" s="3" customFormat="1" ht="255" x14ac:dyDescent="0.25">
      <c r="A169" s="50" t="s">
        <v>1177</v>
      </c>
      <c r="B169" s="50" t="s">
        <v>1178</v>
      </c>
      <c r="C169" s="50" t="s">
        <v>17</v>
      </c>
      <c r="D169" s="105">
        <v>30</v>
      </c>
      <c r="E169" s="139"/>
      <c r="F169" s="140"/>
      <c r="G169" s="140"/>
      <c r="H169" s="140"/>
      <c r="I169" s="140"/>
      <c r="J169" s="141"/>
      <c r="K169" s="157"/>
      <c r="L169" s="157"/>
      <c r="M169" s="53"/>
      <c r="N169" s="157"/>
      <c r="O169" s="160">
        <v>15</v>
      </c>
      <c r="P169" s="150">
        <v>15</v>
      </c>
      <c r="Q169" s="55"/>
      <c r="R169" s="55"/>
      <c r="S169" s="55"/>
      <c r="T169" s="161"/>
      <c r="U169" s="164"/>
      <c r="V169" s="142">
        <f t="shared" si="2"/>
        <v>30</v>
      </c>
      <c r="W169" s="192" t="s">
        <v>1179</v>
      </c>
      <c r="X169" s="193" t="s">
        <v>682</v>
      </c>
      <c r="Y169" s="219" t="s">
        <v>683</v>
      </c>
      <c r="Z169" s="251"/>
    </row>
    <row r="170" spans="1:26" s="3" customFormat="1" ht="135" x14ac:dyDescent="0.25">
      <c r="A170" s="50" t="s">
        <v>1180</v>
      </c>
      <c r="B170" s="50" t="s">
        <v>1181</v>
      </c>
      <c r="C170" s="50" t="s">
        <v>17</v>
      </c>
      <c r="D170" s="105">
        <v>8</v>
      </c>
      <c r="E170" s="139"/>
      <c r="F170" s="140"/>
      <c r="G170" s="140"/>
      <c r="H170" s="140"/>
      <c r="I170" s="140"/>
      <c r="J170" s="141"/>
      <c r="K170" s="157"/>
      <c r="L170" s="157"/>
      <c r="M170" s="53"/>
      <c r="N170" s="157"/>
      <c r="O170" s="149">
        <v>8</v>
      </c>
      <c r="P170" s="55"/>
      <c r="Q170" s="55"/>
      <c r="R170" s="55"/>
      <c r="S170" s="55"/>
      <c r="T170" s="55"/>
      <c r="U170" s="56"/>
      <c r="V170" s="142">
        <f t="shared" si="2"/>
        <v>8</v>
      </c>
      <c r="W170" s="192" t="s">
        <v>1182</v>
      </c>
      <c r="X170" s="193" t="s">
        <v>682</v>
      </c>
      <c r="Y170" s="219" t="s">
        <v>683</v>
      </c>
    </row>
    <row r="171" spans="1:26" s="3" customFormat="1" ht="237.6" customHeight="1" x14ac:dyDescent="0.25">
      <c r="A171" s="124" t="s">
        <v>1183</v>
      </c>
      <c r="B171" s="124" t="s">
        <v>1184</v>
      </c>
      <c r="C171" s="124" t="s">
        <v>17</v>
      </c>
      <c r="D171" s="203">
        <v>0</v>
      </c>
      <c r="E171" s="144"/>
      <c r="F171" s="146"/>
      <c r="G171" s="146"/>
      <c r="H171" s="146"/>
      <c r="I171" s="146"/>
      <c r="J171" s="147"/>
      <c r="K171" s="53"/>
      <c r="L171" s="53"/>
      <c r="M171" s="53"/>
      <c r="N171" s="53"/>
      <c r="O171" s="54"/>
      <c r="P171" s="55"/>
      <c r="Q171" s="55"/>
      <c r="R171" s="55"/>
      <c r="S171" s="55"/>
      <c r="T171" s="55"/>
      <c r="U171" s="56"/>
      <c r="V171" s="142">
        <f t="shared" si="2"/>
        <v>0</v>
      </c>
      <c r="W171" s="197" t="s">
        <v>1185</v>
      </c>
      <c r="X171" s="198" t="s">
        <v>670</v>
      </c>
      <c r="Y171" s="206" t="s">
        <v>694</v>
      </c>
    </row>
    <row r="172" spans="1:26" s="3" customFormat="1" ht="150" x14ac:dyDescent="0.25">
      <c r="A172" s="127" t="s">
        <v>1186</v>
      </c>
      <c r="B172" s="127" t="s">
        <v>1187</v>
      </c>
      <c r="C172" s="127" t="s">
        <v>17</v>
      </c>
      <c r="D172" s="216">
        <v>0</v>
      </c>
      <c r="E172" s="143"/>
      <c r="F172" s="140"/>
      <c r="G172" s="140"/>
      <c r="H172" s="140"/>
      <c r="I172" s="140"/>
      <c r="J172" s="141"/>
      <c r="K172" s="157"/>
      <c r="L172" s="157"/>
      <c r="M172" s="53"/>
      <c r="N172" s="157"/>
      <c r="O172" s="160"/>
      <c r="P172" s="55"/>
      <c r="Q172" s="55"/>
      <c r="R172" s="55"/>
      <c r="S172" s="55"/>
      <c r="T172" s="55"/>
      <c r="U172" s="56"/>
      <c r="V172" s="142">
        <f t="shared" si="2"/>
        <v>0</v>
      </c>
      <c r="W172" s="195" t="s">
        <v>1188</v>
      </c>
      <c r="X172" s="200" t="s">
        <v>693</v>
      </c>
      <c r="Y172" s="196" t="s">
        <v>683</v>
      </c>
    </row>
    <row r="173" spans="1:26" s="3" customFormat="1" ht="75" x14ac:dyDescent="0.25">
      <c r="A173" s="124" t="s">
        <v>1189</v>
      </c>
      <c r="B173" s="124" t="s">
        <v>1190</v>
      </c>
      <c r="C173" s="124" t="s">
        <v>17</v>
      </c>
      <c r="D173" s="203">
        <v>0</v>
      </c>
      <c r="E173" s="144"/>
      <c r="F173" s="146"/>
      <c r="G173" s="146"/>
      <c r="H173" s="146"/>
      <c r="I173" s="146"/>
      <c r="J173" s="147"/>
      <c r="K173" s="53"/>
      <c r="L173" s="53"/>
      <c r="M173" s="53"/>
      <c r="N173" s="53"/>
      <c r="O173" s="54"/>
      <c r="P173" s="55"/>
      <c r="Q173" s="55"/>
      <c r="R173" s="55"/>
      <c r="S173" s="55"/>
      <c r="T173" s="55"/>
      <c r="U173" s="56"/>
      <c r="V173" s="142">
        <f t="shared" si="2"/>
        <v>0</v>
      </c>
      <c r="W173" s="223" t="s">
        <v>1191</v>
      </c>
      <c r="X173" s="212" t="s">
        <v>164</v>
      </c>
      <c r="Y173" s="214" t="s">
        <v>694</v>
      </c>
      <c r="Z173" s="64"/>
    </row>
    <row r="174" spans="1:26" s="3" customFormat="1" ht="45" x14ac:dyDescent="0.25">
      <c r="A174" s="50" t="s">
        <v>1192</v>
      </c>
      <c r="B174" s="50" t="s">
        <v>1193</v>
      </c>
      <c r="C174" s="50" t="s">
        <v>17</v>
      </c>
      <c r="D174" s="105">
        <v>0</v>
      </c>
      <c r="E174" s="139"/>
      <c r="F174" s="140"/>
      <c r="G174" s="140"/>
      <c r="H174" s="140"/>
      <c r="I174" s="140"/>
      <c r="J174" s="141"/>
      <c r="K174" s="157"/>
      <c r="L174" s="157"/>
      <c r="M174" s="53"/>
      <c r="N174" s="157"/>
      <c r="O174" s="160"/>
      <c r="P174" s="55"/>
      <c r="Q174" s="55"/>
      <c r="R174" s="55"/>
      <c r="S174" s="55"/>
      <c r="T174" s="55"/>
      <c r="U174" s="56"/>
      <c r="V174" s="142">
        <f t="shared" si="2"/>
        <v>0</v>
      </c>
      <c r="W174" s="192" t="s">
        <v>1194</v>
      </c>
      <c r="X174" s="193"/>
      <c r="Y174" s="194"/>
    </row>
    <row r="175" spans="1:26" s="3" customFormat="1" ht="180" x14ac:dyDescent="0.25">
      <c r="A175" s="124" t="s">
        <v>1195</v>
      </c>
      <c r="B175" s="124" t="s">
        <v>1196</v>
      </c>
      <c r="C175" s="124" t="s">
        <v>17</v>
      </c>
      <c r="D175" s="203">
        <v>0</v>
      </c>
      <c r="E175" s="144"/>
      <c r="F175" s="146"/>
      <c r="G175" s="146"/>
      <c r="H175" s="146"/>
      <c r="I175" s="146"/>
      <c r="J175" s="147"/>
      <c r="K175" s="53"/>
      <c r="L175" s="53"/>
      <c r="M175" s="53"/>
      <c r="N175" s="53"/>
      <c r="O175" s="54"/>
      <c r="P175" s="55"/>
      <c r="Q175" s="55"/>
      <c r="R175" s="55"/>
      <c r="S175" s="55"/>
      <c r="T175" s="55"/>
      <c r="U175" s="56"/>
      <c r="V175" s="142">
        <f t="shared" si="2"/>
        <v>0</v>
      </c>
      <c r="W175" s="211" t="s">
        <v>1197</v>
      </c>
      <c r="X175" s="198" t="s">
        <v>164</v>
      </c>
      <c r="Y175" s="206" t="s">
        <v>694</v>
      </c>
    </row>
    <row r="176" spans="1:26" s="3" customFormat="1" ht="45" x14ac:dyDescent="0.25">
      <c r="A176" s="127" t="s">
        <v>1198</v>
      </c>
      <c r="B176" s="127" t="s">
        <v>1199</v>
      </c>
      <c r="C176" s="127" t="s">
        <v>17</v>
      </c>
      <c r="D176" s="216">
        <v>0</v>
      </c>
      <c r="E176" s="143"/>
      <c r="F176" s="140"/>
      <c r="G176" s="140"/>
      <c r="H176" s="140"/>
      <c r="I176" s="140"/>
      <c r="J176" s="141"/>
      <c r="K176" s="157"/>
      <c r="L176" s="157"/>
      <c r="M176" s="148"/>
      <c r="N176" s="157"/>
      <c r="O176" s="160"/>
      <c r="P176" s="55"/>
      <c r="Q176" s="55"/>
      <c r="R176" s="55"/>
      <c r="S176" s="55"/>
      <c r="T176" s="55"/>
      <c r="U176" s="56"/>
      <c r="V176" s="142">
        <f t="shared" si="2"/>
        <v>0</v>
      </c>
      <c r="W176" s="195"/>
      <c r="X176" s="200" t="s">
        <v>688</v>
      </c>
      <c r="Y176" s="196"/>
    </row>
    <row r="177" spans="1:26" s="3" customFormat="1" ht="60" x14ac:dyDescent="0.25">
      <c r="A177" s="127" t="s">
        <v>1200</v>
      </c>
      <c r="B177" s="127" t="s">
        <v>1201</v>
      </c>
      <c r="C177" s="127" t="s">
        <v>17</v>
      </c>
      <c r="D177" s="216">
        <v>0</v>
      </c>
      <c r="E177" s="143"/>
      <c r="F177" s="140"/>
      <c r="G177" s="140"/>
      <c r="H177" s="140"/>
      <c r="I177" s="140"/>
      <c r="J177" s="141"/>
      <c r="K177" s="53"/>
      <c r="L177" s="53"/>
      <c r="M177" s="53"/>
      <c r="N177" s="53"/>
      <c r="O177" s="54"/>
      <c r="P177" s="55"/>
      <c r="Q177" s="55"/>
      <c r="R177" s="55"/>
      <c r="S177" s="55"/>
      <c r="T177" s="55"/>
      <c r="U177" s="56"/>
      <c r="V177" s="142">
        <f t="shared" si="2"/>
        <v>0</v>
      </c>
      <c r="W177" s="195" t="s">
        <v>946</v>
      </c>
      <c r="X177" s="200" t="s">
        <v>699</v>
      </c>
      <c r="Y177" s="229"/>
    </row>
    <row r="178" spans="1:26" s="3" customFormat="1" ht="240" x14ac:dyDescent="0.25">
      <c r="A178" s="127" t="s">
        <v>1202</v>
      </c>
      <c r="B178" s="127" t="s">
        <v>1203</v>
      </c>
      <c r="C178" s="127" t="s">
        <v>17</v>
      </c>
      <c r="D178" s="216">
        <v>6</v>
      </c>
      <c r="E178" s="143"/>
      <c r="F178" s="140"/>
      <c r="G178" s="140"/>
      <c r="H178" s="140"/>
      <c r="I178" s="140"/>
      <c r="J178" s="141"/>
      <c r="K178" s="157"/>
      <c r="L178" s="157"/>
      <c r="M178" s="148">
        <v>6</v>
      </c>
      <c r="N178" s="157"/>
      <c r="O178" s="160"/>
      <c r="P178" s="55"/>
      <c r="Q178" s="55"/>
      <c r="R178" s="55"/>
      <c r="S178" s="55"/>
      <c r="T178" s="55"/>
      <c r="U178" s="56"/>
      <c r="V178" s="142">
        <f t="shared" si="2"/>
        <v>6</v>
      </c>
      <c r="W178" s="195" t="s">
        <v>1142</v>
      </c>
      <c r="X178" s="200" t="s">
        <v>682</v>
      </c>
      <c r="Y178" s="229" t="s">
        <v>683</v>
      </c>
    </row>
    <row r="179" spans="1:26" s="3" customFormat="1" ht="180" x14ac:dyDescent="0.25">
      <c r="A179" s="50" t="s">
        <v>1204</v>
      </c>
      <c r="B179" s="50" t="s">
        <v>1205</v>
      </c>
      <c r="C179" s="50" t="s">
        <v>17</v>
      </c>
      <c r="D179" s="105">
        <v>9</v>
      </c>
      <c r="E179" s="139"/>
      <c r="F179" s="140"/>
      <c r="G179" s="140"/>
      <c r="H179" s="140"/>
      <c r="I179" s="140"/>
      <c r="J179" s="141"/>
      <c r="K179" s="157"/>
      <c r="L179" s="157"/>
      <c r="M179" s="148">
        <v>9</v>
      </c>
      <c r="N179" s="157"/>
      <c r="O179" s="160"/>
      <c r="P179" s="55"/>
      <c r="Q179" s="55"/>
      <c r="R179" s="55"/>
      <c r="S179" s="55"/>
      <c r="T179" s="55"/>
      <c r="U179" s="56"/>
      <c r="V179" s="142">
        <f t="shared" si="2"/>
        <v>9</v>
      </c>
      <c r="W179" s="192" t="s">
        <v>1206</v>
      </c>
      <c r="X179" s="193" t="s">
        <v>682</v>
      </c>
      <c r="Y179" s="219" t="s">
        <v>683</v>
      </c>
    </row>
    <row r="180" spans="1:26" s="3" customFormat="1" ht="120" x14ac:dyDescent="0.25">
      <c r="A180" s="127" t="s">
        <v>1207</v>
      </c>
      <c r="B180" s="127" t="s">
        <v>1208</v>
      </c>
      <c r="C180" s="127" t="s">
        <v>17</v>
      </c>
      <c r="D180" s="216">
        <v>0</v>
      </c>
      <c r="E180" s="143"/>
      <c r="F180" s="140"/>
      <c r="G180" s="140"/>
      <c r="H180" s="140"/>
      <c r="I180" s="140"/>
      <c r="J180" s="141"/>
      <c r="K180" s="53"/>
      <c r="L180" s="53"/>
      <c r="M180" s="53"/>
      <c r="N180" s="53"/>
      <c r="O180" s="54"/>
      <c r="P180" s="55"/>
      <c r="Q180" s="55"/>
      <c r="R180" s="55"/>
      <c r="S180" s="55"/>
      <c r="T180" s="55"/>
      <c r="U180" s="56"/>
      <c r="V180" s="142">
        <f t="shared" si="2"/>
        <v>0</v>
      </c>
      <c r="W180" s="195" t="s">
        <v>1209</v>
      </c>
      <c r="X180" s="200" t="s">
        <v>841</v>
      </c>
      <c r="Y180" s="229"/>
    </row>
    <row r="181" spans="1:26" s="3" customFormat="1" ht="165" x14ac:dyDescent="0.25">
      <c r="A181" s="127" t="s">
        <v>1210</v>
      </c>
      <c r="B181" s="127" t="s">
        <v>1211</v>
      </c>
      <c r="C181" s="127" t="s">
        <v>17</v>
      </c>
      <c r="D181" s="216">
        <v>0</v>
      </c>
      <c r="E181" s="143"/>
      <c r="F181" s="140"/>
      <c r="G181" s="140"/>
      <c r="H181" s="140"/>
      <c r="I181" s="140"/>
      <c r="J181" s="141"/>
      <c r="K181" s="157"/>
      <c r="L181" s="157"/>
      <c r="M181" s="53"/>
      <c r="N181" s="157"/>
      <c r="O181" s="160"/>
      <c r="P181" s="55"/>
      <c r="Q181" s="55"/>
      <c r="R181" s="55"/>
      <c r="S181" s="55"/>
      <c r="T181" s="55"/>
      <c r="U181" s="56"/>
      <c r="V181" s="142">
        <f t="shared" si="2"/>
        <v>0</v>
      </c>
      <c r="W181" s="195" t="s">
        <v>1212</v>
      </c>
      <c r="X181" s="200" t="s">
        <v>922</v>
      </c>
      <c r="Y181" s="196" t="s">
        <v>683</v>
      </c>
    </row>
    <row r="182" spans="1:26" s="3" customFormat="1" ht="45" x14ac:dyDescent="0.25">
      <c r="A182" s="127" t="s">
        <v>1213</v>
      </c>
      <c r="B182" s="127" t="s">
        <v>1214</v>
      </c>
      <c r="C182" s="127" t="s">
        <v>17</v>
      </c>
      <c r="D182" s="216">
        <v>0</v>
      </c>
      <c r="E182" s="143"/>
      <c r="F182" s="140"/>
      <c r="G182" s="140"/>
      <c r="H182" s="140"/>
      <c r="I182" s="140"/>
      <c r="J182" s="141"/>
      <c r="K182" s="53"/>
      <c r="L182" s="53"/>
      <c r="M182" s="148"/>
      <c r="N182" s="148"/>
      <c r="O182" s="149"/>
      <c r="P182" s="161"/>
      <c r="Q182" s="161"/>
      <c r="R182" s="161"/>
      <c r="S182" s="161"/>
      <c r="T182" s="161"/>
      <c r="U182" s="164"/>
      <c r="V182" s="145">
        <f t="shared" si="2"/>
        <v>0</v>
      </c>
      <c r="W182" s="195"/>
      <c r="X182" s="200" t="s">
        <v>1334</v>
      </c>
      <c r="Y182" s="196"/>
    </row>
    <row r="183" spans="1:26" s="3" customFormat="1" ht="75" x14ac:dyDescent="0.25">
      <c r="A183" s="127" t="s">
        <v>1215</v>
      </c>
      <c r="B183" s="127" t="s">
        <v>1216</v>
      </c>
      <c r="C183" s="127" t="s">
        <v>17</v>
      </c>
      <c r="D183" s="216">
        <v>0</v>
      </c>
      <c r="E183" s="143"/>
      <c r="F183" s="140"/>
      <c r="G183" s="140"/>
      <c r="H183" s="140"/>
      <c r="I183" s="140"/>
      <c r="J183" s="141"/>
      <c r="K183" s="53"/>
      <c r="L183" s="53"/>
      <c r="M183" s="53"/>
      <c r="N183" s="53"/>
      <c r="O183" s="54"/>
      <c r="P183" s="55"/>
      <c r="Q183" s="55"/>
      <c r="R183" s="55"/>
      <c r="S183" s="55"/>
      <c r="T183" s="55"/>
      <c r="U183" s="56"/>
      <c r="V183" s="142">
        <f t="shared" si="2"/>
        <v>0</v>
      </c>
      <c r="W183" s="195" t="s">
        <v>970</v>
      </c>
      <c r="X183" s="200" t="s">
        <v>699</v>
      </c>
      <c r="Y183" s="228"/>
    </row>
    <row r="184" spans="1:26" s="3" customFormat="1" ht="30" x14ac:dyDescent="0.25">
      <c r="A184" s="127" t="s">
        <v>1217</v>
      </c>
      <c r="B184" s="127" t="s">
        <v>1218</v>
      </c>
      <c r="C184" s="127" t="s">
        <v>17</v>
      </c>
      <c r="D184" s="216">
        <v>0</v>
      </c>
      <c r="E184" s="143"/>
      <c r="F184" s="140"/>
      <c r="G184" s="140"/>
      <c r="H184" s="140"/>
      <c r="I184" s="140"/>
      <c r="J184" s="141"/>
      <c r="K184" s="148"/>
      <c r="L184" s="53"/>
      <c r="M184" s="148"/>
      <c r="N184" s="148"/>
      <c r="O184" s="54"/>
      <c r="P184" s="161"/>
      <c r="Q184" s="161"/>
      <c r="R184" s="161"/>
      <c r="S184" s="161"/>
      <c r="T184" s="161"/>
      <c r="U184" s="164"/>
      <c r="V184" s="145">
        <f t="shared" si="2"/>
        <v>0</v>
      </c>
      <c r="W184" s="195"/>
      <c r="X184" s="200" t="s">
        <v>1334</v>
      </c>
      <c r="Y184" s="229"/>
    </row>
    <row r="185" spans="1:26" s="3" customFormat="1" ht="45" x14ac:dyDescent="0.25">
      <c r="A185" s="127" t="s">
        <v>1219</v>
      </c>
      <c r="B185" s="127" t="s">
        <v>1220</v>
      </c>
      <c r="C185" s="127" t="s">
        <v>17</v>
      </c>
      <c r="D185" s="216">
        <v>0</v>
      </c>
      <c r="E185" s="143"/>
      <c r="F185" s="140"/>
      <c r="G185" s="140"/>
      <c r="H185" s="140"/>
      <c r="I185" s="140"/>
      <c r="J185" s="141"/>
      <c r="K185" s="53"/>
      <c r="L185" s="53"/>
      <c r="M185" s="53"/>
      <c r="N185" s="148"/>
      <c r="O185" s="149"/>
      <c r="P185" s="161"/>
      <c r="Q185" s="161"/>
      <c r="R185" s="161"/>
      <c r="S185" s="161"/>
      <c r="T185" s="161"/>
      <c r="U185" s="164"/>
      <c r="V185" s="145">
        <f t="shared" si="2"/>
        <v>0</v>
      </c>
      <c r="W185" s="195"/>
      <c r="X185" s="200" t="s">
        <v>1334</v>
      </c>
      <c r="Y185" s="196"/>
    </row>
    <row r="186" spans="1:26" s="3" customFormat="1" ht="45" x14ac:dyDescent="0.25">
      <c r="A186" s="127" t="s">
        <v>1221</v>
      </c>
      <c r="B186" s="127" t="s">
        <v>1222</v>
      </c>
      <c r="C186" s="127" t="s">
        <v>17</v>
      </c>
      <c r="D186" s="216">
        <v>0</v>
      </c>
      <c r="E186" s="143"/>
      <c r="F186" s="140"/>
      <c r="G186" s="140"/>
      <c r="H186" s="140"/>
      <c r="I186" s="140"/>
      <c r="J186" s="141"/>
      <c r="K186" s="53"/>
      <c r="L186" s="53"/>
      <c r="M186" s="148"/>
      <c r="N186" s="148"/>
      <c r="O186" s="149"/>
      <c r="P186" s="161"/>
      <c r="Q186" s="161"/>
      <c r="R186" s="161"/>
      <c r="S186" s="161"/>
      <c r="T186" s="161"/>
      <c r="U186" s="164"/>
      <c r="V186" s="145">
        <f t="shared" si="2"/>
        <v>0</v>
      </c>
      <c r="W186" s="195"/>
      <c r="X186" s="200" t="s">
        <v>1334</v>
      </c>
      <c r="Y186" s="196"/>
    </row>
    <row r="187" spans="1:26" s="3" customFormat="1" ht="409.5" x14ac:dyDescent="0.25">
      <c r="A187" s="50" t="s">
        <v>1223</v>
      </c>
      <c r="B187" s="50" t="s">
        <v>1224</v>
      </c>
      <c r="C187" s="50" t="s">
        <v>17</v>
      </c>
      <c r="D187" s="105">
        <v>22</v>
      </c>
      <c r="E187" s="139"/>
      <c r="F187" s="140"/>
      <c r="G187" s="140"/>
      <c r="H187" s="140"/>
      <c r="I187" s="140"/>
      <c r="J187" s="141"/>
      <c r="K187" s="157"/>
      <c r="L187" s="157"/>
      <c r="M187" s="53"/>
      <c r="N187" s="157"/>
      <c r="O187" s="160">
        <v>22</v>
      </c>
      <c r="P187" s="55"/>
      <c r="Q187" s="55"/>
      <c r="R187" s="55"/>
      <c r="S187" s="55"/>
      <c r="T187" s="150"/>
      <c r="U187" s="151"/>
      <c r="V187" s="142">
        <f t="shared" si="2"/>
        <v>22</v>
      </c>
      <c r="W187" s="242" t="s">
        <v>1225</v>
      </c>
      <c r="X187" s="193" t="s">
        <v>682</v>
      </c>
      <c r="Y187" s="194" t="s">
        <v>683</v>
      </c>
      <c r="Z187" s="64"/>
    </row>
    <row r="188" spans="1:26" s="3" customFormat="1" ht="30" x14ac:dyDescent="0.25">
      <c r="A188" s="127" t="s">
        <v>1226</v>
      </c>
      <c r="B188" s="127" t="s">
        <v>1227</v>
      </c>
      <c r="C188" s="127" t="s">
        <v>17</v>
      </c>
      <c r="D188" s="216">
        <v>0</v>
      </c>
      <c r="E188" s="143"/>
      <c r="F188" s="140"/>
      <c r="G188" s="140"/>
      <c r="H188" s="140"/>
      <c r="I188" s="140"/>
      <c r="J188" s="141"/>
      <c r="K188" s="53"/>
      <c r="L188" s="53"/>
      <c r="M188" s="148"/>
      <c r="N188" s="148"/>
      <c r="O188" s="149"/>
      <c r="P188" s="161"/>
      <c r="Q188" s="161"/>
      <c r="R188" s="161"/>
      <c r="S188" s="161"/>
      <c r="T188" s="161"/>
      <c r="U188" s="164"/>
      <c r="V188" s="145">
        <f t="shared" si="2"/>
        <v>0</v>
      </c>
      <c r="W188" s="195"/>
      <c r="X188" s="200" t="s">
        <v>1335</v>
      </c>
      <c r="Y188" s="196"/>
    </row>
    <row r="189" spans="1:26" s="3" customFormat="1" ht="75" x14ac:dyDescent="0.25">
      <c r="A189" s="127" t="s">
        <v>1228</v>
      </c>
      <c r="B189" s="127" t="s">
        <v>1229</v>
      </c>
      <c r="C189" s="127" t="s">
        <v>17</v>
      </c>
      <c r="D189" s="216">
        <v>0</v>
      </c>
      <c r="E189" s="143"/>
      <c r="F189" s="140"/>
      <c r="G189" s="140"/>
      <c r="H189" s="140"/>
      <c r="I189" s="140"/>
      <c r="J189" s="141"/>
      <c r="K189" s="148"/>
      <c r="L189" s="53"/>
      <c r="M189" s="148"/>
      <c r="N189" s="148"/>
      <c r="O189" s="54"/>
      <c r="P189" s="161"/>
      <c r="Q189" s="161"/>
      <c r="R189" s="161"/>
      <c r="S189" s="161"/>
      <c r="T189" s="161"/>
      <c r="U189" s="164"/>
      <c r="V189" s="145">
        <f t="shared" si="2"/>
        <v>0</v>
      </c>
      <c r="W189" s="195"/>
      <c r="X189" s="200" t="s">
        <v>1335</v>
      </c>
      <c r="Y189" s="229"/>
    </row>
    <row r="190" spans="1:26" s="3" customFormat="1" x14ac:dyDescent="0.25">
      <c r="A190" s="127" t="s">
        <v>1336</v>
      </c>
      <c r="B190" s="127" t="s">
        <v>1337</v>
      </c>
      <c r="C190" s="127" t="s">
        <v>17</v>
      </c>
      <c r="D190" s="216">
        <v>0</v>
      </c>
      <c r="E190" s="143"/>
      <c r="F190" s="140"/>
      <c r="G190" s="140"/>
      <c r="H190" s="140"/>
      <c r="I190" s="140"/>
      <c r="J190" s="141"/>
      <c r="K190" s="148"/>
      <c r="L190" s="53"/>
      <c r="M190" s="148"/>
      <c r="N190" s="148"/>
      <c r="O190" s="54"/>
      <c r="P190" s="161"/>
      <c r="Q190" s="161"/>
      <c r="R190" s="161"/>
      <c r="S190" s="161"/>
      <c r="T190" s="161"/>
      <c r="U190" s="164"/>
      <c r="V190" s="145"/>
      <c r="W190" s="195" t="s">
        <v>1338</v>
      </c>
      <c r="X190" s="200" t="s">
        <v>1339</v>
      </c>
      <c r="Y190" s="229"/>
    </row>
    <row r="191" spans="1:26" s="3" customFormat="1" ht="75" x14ac:dyDescent="0.25">
      <c r="A191" s="127" t="s">
        <v>1230</v>
      </c>
      <c r="B191" s="127" t="s">
        <v>1231</v>
      </c>
      <c r="C191" s="127" t="s">
        <v>17</v>
      </c>
      <c r="D191" s="216">
        <v>0</v>
      </c>
      <c r="E191" s="143"/>
      <c r="F191" s="140"/>
      <c r="G191" s="140"/>
      <c r="H191" s="140"/>
      <c r="I191" s="140"/>
      <c r="J191" s="141"/>
      <c r="K191" s="53"/>
      <c r="L191" s="53"/>
      <c r="M191" s="53"/>
      <c r="N191" s="53"/>
      <c r="O191" s="54"/>
      <c r="P191" s="55"/>
      <c r="Q191" s="55"/>
      <c r="R191" s="55"/>
      <c r="S191" s="55"/>
      <c r="T191" s="55"/>
      <c r="U191" s="56"/>
      <c r="V191" s="142">
        <f t="shared" si="2"/>
        <v>0</v>
      </c>
      <c r="W191" s="195" t="s">
        <v>982</v>
      </c>
      <c r="X191" s="200" t="s">
        <v>699</v>
      </c>
      <c r="Y191" s="228"/>
    </row>
    <row r="192" spans="1:26" s="3" customFormat="1" ht="120" x14ac:dyDescent="0.25">
      <c r="A192" s="50" t="s">
        <v>1232</v>
      </c>
      <c r="B192" s="50" t="s">
        <v>1233</v>
      </c>
      <c r="C192" s="50" t="s">
        <v>17</v>
      </c>
      <c r="D192" s="105">
        <v>9</v>
      </c>
      <c r="E192" s="139"/>
      <c r="F192" s="140"/>
      <c r="G192" s="140"/>
      <c r="H192" s="140"/>
      <c r="I192" s="140"/>
      <c r="J192" s="141"/>
      <c r="K192" s="148"/>
      <c r="L192" s="53"/>
      <c r="M192" s="148"/>
      <c r="N192" s="148"/>
      <c r="O192" s="54"/>
      <c r="P192" s="161"/>
      <c r="Q192" s="161"/>
      <c r="R192" s="161">
        <v>9</v>
      </c>
      <c r="S192" s="161"/>
      <c r="T192" s="161"/>
      <c r="U192" s="164"/>
      <c r="V192" s="145">
        <f t="shared" si="2"/>
        <v>9</v>
      </c>
      <c r="W192" s="192" t="s">
        <v>1340</v>
      </c>
      <c r="X192" s="193" t="s">
        <v>682</v>
      </c>
      <c r="Y192" s="219" t="s">
        <v>717</v>
      </c>
    </row>
    <row r="193" spans="1:26" s="3" customFormat="1" ht="75" x14ac:dyDescent="0.25">
      <c r="A193" s="127" t="s">
        <v>1234</v>
      </c>
      <c r="B193" s="127" t="s">
        <v>1235</v>
      </c>
      <c r="C193" s="127" t="s">
        <v>17</v>
      </c>
      <c r="D193" s="216">
        <v>0</v>
      </c>
      <c r="E193" s="143"/>
      <c r="F193" s="140"/>
      <c r="G193" s="140"/>
      <c r="H193" s="140"/>
      <c r="I193" s="140"/>
      <c r="J193" s="141"/>
      <c r="K193" s="53"/>
      <c r="L193" s="53"/>
      <c r="M193" s="53"/>
      <c r="N193" s="53"/>
      <c r="O193" s="54"/>
      <c r="P193" s="55"/>
      <c r="Q193" s="55"/>
      <c r="R193" s="55"/>
      <c r="S193" s="55"/>
      <c r="T193" s="55"/>
      <c r="U193" s="56"/>
      <c r="V193" s="142">
        <f t="shared" si="2"/>
        <v>0</v>
      </c>
      <c r="W193" s="195" t="s">
        <v>1236</v>
      </c>
      <c r="X193" s="200" t="s">
        <v>699</v>
      </c>
      <c r="Y193" s="228"/>
    </row>
    <row r="194" spans="1:26" s="3" customFormat="1" ht="60" x14ac:dyDescent="0.25">
      <c r="A194" s="127" t="s">
        <v>1237</v>
      </c>
      <c r="B194" s="127" t="s">
        <v>1238</v>
      </c>
      <c r="C194" s="127" t="s">
        <v>17</v>
      </c>
      <c r="D194" s="216">
        <v>0</v>
      </c>
      <c r="E194" s="143"/>
      <c r="F194" s="140"/>
      <c r="G194" s="140"/>
      <c r="H194" s="140"/>
      <c r="I194" s="140"/>
      <c r="J194" s="141"/>
      <c r="K194" s="53"/>
      <c r="L194" s="53"/>
      <c r="M194" s="148"/>
      <c r="N194" s="148"/>
      <c r="O194" s="149"/>
      <c r="P194" s="161"/>
      <c r="Q194" s="161"/>
      <c r="R194" s="161"/>
      <c r="S194" s="161"/>
      <c r="T194" s="161"/>
      <c r="U194" s="164"/>
      <c r="V194" s="145">
        <f t="shared" si="2"/>
        <v>0</v>
      </c>
      <c r="W194" s="195"/>
      <c r="X194" s="200" t="s">
        <v>1334</v>
      </c>
      <c r="Y194" s="196"/>
    </row>
    <row r="195" spans="1:26" s="3" customFormat="1" ht="75" x14ac:dyDescent="0.25">
      <c r="A195" s="127" t="s">
        <v>1239</v>
      </c>
      <c r="B195" s="127" t="s">
        <v>1240</v>
      </c>
      <c r="C195" s="127" t="s">
        <v>17</v>
      </c>
      <c r="D195" s="216">
        <v>0</v>
      </c>
      <c r="E195" s="143"/>
      <c r="F195" s="140"/>
      <c r="G195" s="140"/>
      <c r="H195" s="140"/>
      <c r="I195" s="140"/>
      <c r="J195" s="141"/>
      <c r="K195" s="53"/>
      <c r="L195" s="53"/>
      <c r="M195" s="53"/>
      <c r="N195" s="53"/>
      <c r="O195" s="54"/>
      <c r="P195" s="55"/>
      <c r="Q195" s="55"/>
      <c r="R195" s="55"/>
      <c r="S195" s="55"/>
      <c r="T195" s="55"/>
      <c r="U195" s="56"/>
      <c r="V195" s="142">
        <f t="shared" ref="V195:V201" si="3">SUM(F195:U195)</f>
        <v>0</v>
      </c>
      <c r="W195" s="195" t="s">
        <v>970</v>
      </c>
      <c r="X195" s="200" t="s">
        <v>699</v>
      </c>
      <c r="Y195" s="228"/>
    </row>
    <row r="196" spans="1:26" s="3" customFormat="1" ht="135" x14ac:dyDescent="0.25">
      <c r="A196" s="50" t="s">
        <v>1241</v>
      </c>
      <c r="B196" s="50" t="s">
        <v>1242</v>
      </c>
      <c r="C196" s="50" t="s">
        <v>17</v>
      </c>
      <c r="D196" s="105">
        <v>7</v>
      </c>
      <c r="E196" s="139"/>
      <c r="F196" s="140"/>
      <c r="G196" s="140"/>
      <c r="H196" s="140"/>
      <c r="I196" s="140"/>
      <c r="J196" s="141"/>
      <c r="K196" s="53"/>
      <c r="L196" s="53"/>
      <c r="M196" s="53"/>
      <c r="N196" s="53"/>
      <c r="O196" s="54"/>
      <c r="P196" s="161"/>
      <c r="Q196" s="161"/>
      <c r="R196" s="161"/>
      <c r="S196" s="161">
        <v>7</v>
      </c>
      <c r="T196" s="161"/>
      <c r="U196" s="164"/>
      <c r="V196" s="145">
        <f>SUM(F196:U196)</f>
        <v>7</v>
      </c>
      <c r="W196" s="192" t="s">
        <v>1243</v>
      </c>
      <c r="X196" s="193" t="s">
        <v>682</v>
      </c>
      <c r="Y196" s="201" t="s">
        <v>717</v>
      </c>
    </row>
    <row r="197" spans="1:26" s="3" customFormat="1" ht="312" customHeight="1" x14ac:dyDescent="0.25">
      <c r="A197" s="50" t="s">
        <v>1244</v>
      </c>
      <c r="B197" s="50" t="s">
        <v>1245</v>
      </c>
      <c r="C197" s="50" t="s">
        <v>17</v>
      </c>
      <c r="D197" s="105">
        <v>120</v>
      </c>
      <c r="E197" s="139"/>
      <c r="F197" s="140"/>
      <c r="G197" s="140"/>
      <c r="H197" s="140"/>
      <c r="I197" s="140"/>
      <c r="J197" s="141"/>
      <c r="K197" s="157"/>
      <c r="L197" s="157">
        <v>60</v>
      </c>
      <c r="M197" s="148">
        <v>60</v>
      </c>
      <c r="N197" s="157"/>
      <c r="O197" s="160"/>
      <c r="P197" s="150"/>
      <c r="Q197" s="150"/>
      <c r="R197" s="161"/>
      <c r="S197" s="150"/>
      <c r="T197" s="150"/>
      <c r="U197" s="151"/>
      <c r="V197" s="142">
        <f t="shared" si="3"/>
        <v>120</v>
      </c>
      <c r="W197" s="192" t="s">
        <v>1246</v>
      </c>
      <c r="X197" s="193" t="s">
        <v>682</v>
      </c>
      <c r="Y197" s="194" t="s">
        <v>683</v>
      </c>
      <c r="Z197" s="64"/>
    </row>
    <row r="198" spans="1:26" s="3" customFormat="1" ht="59.45" customHeight="1" x14ac:dyDescent="0.25">
      <c r="A198" s="127" t="s">
        <v>1247</v>
      </c>
      <c r="B198" s="127" t="s">
        <v>1248</v>
      </c>
      <c r="C198" s="127" t="s">
        <v>17</v>
      </c>
      <c r="D198" s="216">
        <v>0</v>
      </c>
      <c r="E198" s="143"/>
      <c r="F198" s="140"/>
      <c r="G198" s="140"/>
      <c r="H198" s="140"/>
      <c r="I198" s="140"/>
      <c r="J198" s="141"/>
      <c r="K198" s="53"/>
      <c r="L198" s="53"/>
      <c r="M198" s="53"/>
      <c r="N198" s="53"/>
      <c r="O198" s="54"/>
      <c r="P198" s="55"/>
      <c r="Q198" s="55"/>
      <c r="R198" s="55"/>
      <c r="S198" s="55"/>
      <c r="T198" s="55"/>
      <c r="U198" s="56"/>
      <c r="V198" s="142">
        <f t="shared" si="3"/>
        <v>0</v>
      </c>
      <c r="W198" s="195" t="s">
        <v>1048</v>
      </c>
      <c r="X198" s="200" t="s">
        <v>699</v>
      </c>
      <c r="Y198" s="196"/>
    </row>
    <row r="199" spans="1:26" s="3" customFormat="1" ht="59.45" customHeight="1" x14ac:dyDescent="0.25">
      <c r="A199" s="127"/>
      <c r="B199" s="127"/>
      <c r="C199" s="127"/>
      <c r="D199" s="216"/>
      <c r="E199" s="143"/>
      <c r="F199" s="140"/>
      <c r="G199" s="140"/>
      <c r="H199" s="140"/>
      <c r="I199" s="140"/>
      <c r="J199" s="141"/>
      <c r="K199" s="53"/>
      <c r="L199" s="53"/>
      <c r="M199" s="53"/>
      <c r="N199" s="53"/>
      <c r="O199" s="54"/>
      <c r="P199" s="55"/>
      <c r="Q199" s="55"/>
      <c r="R199" s="55"/>
      <c r="S199" s="55"/>
      <c r="T199" s="55"/>
      <c r="U199" s="56"/>
      <c r="V199" s="142"/>
      <c r="W199" s="195"/>
      <c r="X199" s="200"/>
      <c r="Y199" s="196"/>
    </row>
    <row r="200" spans="1:26" s="3" customFormat="1" ht="45" x14ac:dyDescent="0.25">
      <c r="A200" s="127" t="s">
        <v>1249</v>
      </c>
      <c r="B200" s="127" t="s">
        <v>1250</v>
      </c>
      <c r="C200" s="127" t="s">
        <v>17</v>
      </c>
      <c r="D200" s="216">
        <v>0</v>
      </c>
      <c r="E200" s="143"/>
      <c r="F200" s="140"/>
      <c r="G200" s="140"/>
      <c r="H200" s="140"/>
      <c r="I200" s="140"/>
      <c r="J200" s="141"/>
      <c r="K200" s="148"/>
      <c r="L200" s="53"/>
      <c r="M200" s="148"/>
      <c r="N200" s="148"/>
      <c r="O200" s="54"/>
      <c r="P200" s="161"/>
      <c r="Q200" s="161"/>
      <c r="R200" s="161"/>
      <c r="S200" s="161"/>
      <c r="T200" s="161"/>
      <c r="U200" s="164"/>
      <c r="V200" s="145">
        <f t="shared" si="3"/>
        <v>0</v>
      </c>
      <c r="W200" s="195"/>
      <c r="X200" s="200" t="s">
        <v>1334</v>
      </c>
      <c r="Y200" s="229"/>
    </row>
    <row r="201" spans="1:26" s="3" customFormat="1" ht="45" x14ac:dyDescent="0.25">
      <c r="A201" s="127" t="s">
        <v>1251</v>
      </c>
      <c r="B201" s="127" t="s">
        <v>1252</v>
      </c>
      <c r="C201" s="127" t="s">
        <v>17</v>
      </c>
      <c r="D201" s="216">
        <v>0</v>
      </c>
      <c r="E201" s="143"/>
      <c r="F201" s="140"/>
      <c r="G201" s="140"/>
      <c r="H201" s="140"/>
      <c r="I201" s="140"/>
      <c r="J201" s="141"/>
      <c r="K201" s="53"/>
      <c r="L201" s="53"/>
      <c r="M201" s="53"/>
      <c r="N201" s="53"/>
      <c r="O201" s="54"/>
      <c r="P201" s="161"/>
      <c r="Q201" s="161"/>
      <c r="R201" s="161"/>
      <c r="S201" s="150"/>
      <c r="T201" s="150"/>
      <c r="U201" s="151"/>
      <c r="V201" s="145">
        <f t="shared" si="3"/>
        <v>0</v>
      </c>
      <c r="W201" s="195"/>
      <c r="X201" s="200" t="s">
        <v>1334</v>
      </c>
      <c r="Y201" s="228"/>
    </row>
    <row r="202" spans="1:26" x14ac:dyDescent="0.25">
      <c r="F202" s="146"/>
      <c r="G202" s="146"/>
      <c r="H202" s="146"/>
      <c r="I202" s="146"/>
      <c r="J202" s="147"/>
      <c r="V202" s="145"/>
    </row>
    <row r="203" spans="1:26" x14ac:dyDescent="0.25">
      <c r="A203" s="204" t="s">
        <v>8</v>
      </c>
      <c r="D203" s="152">
        <f>SUM(D3:D201)</f>
        <v>1853</v>
      </c>
      <c r="F203" s="103">
        <f>SUM(F3:F201)</f>
        <v>0</v>
      </c>
      <c r="G203" s="103">
        <f t="shared" ref="G203:U203" si="4">SUM(G3:G201)</f>
        <v>0</v>
      </c>
      <c r="H203" s="103">
        <f t="shared" si="4"/>
        <v>37</v>
      </c>
      <c r="I203" s="103">
        <f t="shared" si="4"/>
        <v>18</v>
      </c>
      <c r="J203" s="104">
        <f t="shared" si="4"/>
        <v>50</v>
      </c>
      <c r="K203" s="158">
        <f t="shared" si="4"/>
        <v>142</v>
      </c>
      <c r="L203" s="158">
        <f t="shared" si="4"/>
        <v>178</v>
      </c>
      <c r="M203" s="158">
        <f t="shared" si="4"/>
        <v>188</v>
      </c>
      <c r="N203" s="158">
        <f t="shared" si="4"/>
        <v>185</v>
      </c>
      <c r="O203" s="159">
        <f t="shared" si="4"/>
        <v>203</v>
      </c>
      <c r="P203" s="162">
        <f t="shared" si="4"/>
        <v>120</v>
      </c>
      <c r="Q203" s="162">
        <f t="shared" si="4"/>
        <v>49</v>
      </c>
      <c r="R203" s="162">
        <f t="shared" si="4"/>
        <v>105</v>
      </c>
      <c r="S203" s="162">
        <f t="shared" si="4"/>
        <v>164</v>
      </c>
      <c r="T203" s="162">
        <f t="shared" si="4"/>
        <v>179</v>
      </c>
      <c r="U203" s="163">
        <f t="shared" si="4"/>
        <v>186</v>
      </c>
      <c r="V203" s="145">
        <f>SUM(F203:U203)</f>
        <v>1804</v>
      </c>
    </row>
  </sheetData>
  <mergeCells count="3">
    <mergeCell ref="F1:J1"/>
    <mergeCell ref="K1:O1"/>
    <mergeCell ref="P1:U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077A5-6ECA-4D3A-9E8A-30A7B5FB4142}">
  <dimension ref="A1:C21"/>
  <sheetViews>
    <sheetView workbookViewId="0">
      <selection activeCell="B15" sqref="B15"/>
    </sheetView>
  </sheetViews>
  <sheetFormatPr defaultRowHeight="15" x14ac:dyDescent="0.25"/>
  <cols>
    <col min="1" max="1" width="14.7109375" bestFit="1" customWidth="1"/>
    <col min="2" max="2" width="11.7109375" bestFit="1" customWidth="1"/>
  </cols>
  <sheetData>
    <row r="1" spans="1:3" x14ac:dyDescent="0.25">
      <c r="A1" s="205" t="s">
        <v>1253</v>
      </c>
      <c r="B1" s="202"/>
    </row>
    <row r="2" spans="1:3" x14ac:dyDescent="0.25">
      <c r="A2" s="205"/>
      <c r="B2" s="202"/>
    </row>
    <row r="3" spans="1:3" ht="30" x14ac:dyDescent="0.25">
      <c r="A3" s="166" t="s">
        <v>1254</v>
      </c>
      <c r="B3" s="165" t="s">
        <v>1255</v>
      </c>
    </row>
    <row r="4" spans="1:3" x14ac:dyDescent="0.25">
      <c r="A4" s="244" t="s">
        <v>1256</v>
      </c>
      <c r="B4" s="245">
        <v>85</v>
      </c>
    </row>
    <row r="5" spans="1:3" x14ac:dyDescent="0.25">
      <c r="A5" s="244" t="s">
        <v>1257</v>
      </c>
      <c r="B5" s="245">
        <v>84</v>
      </c>
    </row>
    <row r="6" spans="1:3" x14ac:dyDescent="0.25">
      <c r="A6" s="244" t="s">
        <v>1258</v>
      </c>
      <c r="B6" s="245">
        <v>96</v>
      </c>
    </row>
    <row r="7" spans="1:3" x14ac:dyDescent="0.25">
      <c r="A7" s="244" t="s">
        <v>1259</v>
      </c>
      <c r="B7" s="245">
        <v>78</v>
      </c>
    </row>
    <row r="8" spans="1:3" x14ac:dyDescent="0.25">
      <c r="A8" s="244" t="s">
        <v>1260</v>
      </c>
      <c r="B8" s="245">
        <v>88</v>
      </c>
    </row>
    <row r="9" spans="1:3" x14ac:dyDescent="0.25">
      <c r="A9" s="244" t="s">
        <v>1261</v>
      </c>
      <c r="B9" s="245">
        <v>73</v>
      </c>
    </row>
    <row r="10" spans="1:3" x14ac:dyDescent="0.25">
      <c r="A10" s="244" t="s">
        <v>1262</v>
      </c>
      <c r="B10" s="245">
        <v>149</v>
      </c>
    </row>
    <row r="11" spans="1:3" x14ac:dyDescent="0.25">
      <c r="A11" s="244" t="s">
        <v>1263</v>
      </c>
      <c r="B11" s="245">
        <v>47</v>
      </c>
    </row>
    <row r="12" spans="1:3" x14ac:dyDescent="0.25">
      <c r="A12" s="244" t="s">
        <v>1264</v>
      </c>
      <c r="B12" s="245">
        <v>84</v>
      </c>
    </row>
    <row r="13" spans="1:3" x14ac:dyDescent="0.25">
      <c r="A13" s="244" t="s">
        <v>1265</v>
      </c>
      <c r="B13" s="245">
        <v>97</v>
      </c>
    </row>
    <row r="14" spans="1:3" x14ac:dyDescent="0.25">
      <c r="A14" s="244" t="s">
        <v>6</v>
      </c>
      <c r="B14" s="245">
        <v>66</v>
      </c>
    </row>
    <row r="15" spans="1:3" x14ac:dyDescent="0.25">
      <c r="A15" s="244" t="s">
        <v>7</v>
      </c>
      <c r="B15" s="287">
        <v>49</v>
      </c>
      <c r="C15" s="3"/>
    </row>
    <row r="16" spans="1:3" x14ac:dyDescent="0.25">
      <c r="A16" s="244"/>
      <c r="B16" s="202"/>
    </row>
    <row r="17" spans="1:2" x14ac:dyDescent="0.25">
      <c r="A17" s="246" t="s">
        <v>8</v>
      </c>
      <c r="B17" s="247">
        <f>SUM(B6:B15)</f>
        <v>827</v>
      </c>
    </row>
    <row r="18" spans="1:2" x14ac:dyDescent="0.25">
      <c r="A18" s="246" t="s">
        <v>1266</v>
      </c>
      <c r="B18" s="248">
        <f>AVERAGE(B6:B15)</f>
        <v>82.7</v>
      </c>
    </row>
    <row r="21" spans="1:2" x14ac:dyDescent="0.25">
      <c r="A21" s="205" t="s">
        <v>1267</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AB91-14D7-4AFB-BDCA-536EA4FF59EF}">
  <dimension ref="A1:T19"/>
  <sheetViews>
    <sheetView workbookViewId="0">
      <selection activeCell="T15" activeCellId="4" sqref="T5 T7 T9 T13 T15"/>
    </sheetView>
  </sheetViews>
  <sheetFormatPr defaultRowHeight="15" x14ac:dyDescent="0.25"/>
  <cols>
    <col min="1" max="1" width="41.5703125" style="6" bestFit="1" customWidth="1"/>
    <col min="2" max="2" width="7.85546875" bestFit="1" customWidth="1"/>
    <col min="3" max="3" width="7.85546875" style="6" bestFit="1" customWidth="1"/>
    <col min="4" max="7" width="7.85546875" style="4" bestFit="1" customWidth="1"/>
    <col min="8" max="8" width="7.85546875" style="7" bestFit="1" customWidth="1"/>
    <col min="9" max="12" width="7.85546875" style="31" bestFit="1" customWidth="1"/>
    <col min="13" max="13" width="7.85546875" style="32" bestFit="1" customWidth="1"/>
    <col min="14" max="18" width="7.85546875" style="5" bestFit="1" customWidth="1"/>
    <col min="19" max="19" width="7.85546875" style="8" bestFit="1" customWidth="1"/>
    <col min="20" max="20" width="5.28515625" style="12" bestFit="1" customWidth="1"/>
  </cols>
  <sheetData>
    <row r="1" spans="1:20" x14ac:dyDescent="0.25">
      <c r="D1" s="295" t="s">
        <v>136</v>
      </c>
      <c r="E1" s="296"/>
      <c r="F1" s="296"/>
      <c r="G1" s="296"/>
      <c r="H1" s="297"/>
      <c r="I1" s="309" t="s">
        <v>137</v>
      </c>
      <c r="J1" s="309"/>
      <c r="K1" s="309"/>
      <c r="L1" s="309"/>
      <c r="M1" s="310"/>
      <c r="N1" s="300" t="s">
        <v>138</v>
      </c>
      <c r="O1" s="300"/>
      <c r="P1" s="300"/>
      <c r="Q1" s="300"/>
      <c r="R1" s="300"/>
      <c r="S1" s="301"/>
    </row>
    <row r="2" spans="1:20" x14ac:dyDescent="0.25">
      <c r="A2" s="90"/>
      <c r="B2" s="89" t="s">
        <v>6</v>
      </c>
      <c r="C2" s="45" t="s">
        <v>7</v>
      </c>
      <c r="D2" s="37" t="s">
        <v>143</v>
      </c>
      <c r="E2" s="37" t="s">
        <v>144</v>
      </c>
      <c r="F2" s="37" t="s">
        <v>145</v>
      </c>
      <c r="G2" s="37" t="s">
        <v>146</v>
      </c>
      <c r="H2" s="38" t="s">
        <v>147</v>
      </c>
      <c r="I2" s="46" t="s">
        <v>148</v>
      </c>
      <c r="J2" s="46" t="s">
        <v>149</v>
      </c>
      <c r="K2" s="46" t="s">
        <v>150</v>
      </c>
      <c r="L2" s="46" t="s">
        <v>151</v>
      </c>
      <c r="M2" s="47" t="s">
        <v>152</v>
      </c>
      <c r="N2" s="39" t="s">
        <v>153</v>
      </c>
      <c r="O2" s="39" t="s">
        <v>154</v>
      </c>
      <c r="P2" s="39" t="s">
        <v>155</v>
      </c>
      <c r="Q2" s="39" t="s">
        <v>156</v>
      </c>
      <c r="R2" s="39" t="s">
        <v>157</v>
      </c>
      <c r="S2" s="40" t="s">
        <v>158</v>
      </c>
      <c r="T2" s="48" t="s">
        <v>8</v>
      </c>
    </row>
    <row r="3" spans="1:20" s="3" customFormat="1" x14ac:dyDescent="0.25">
      <c r="A3" s="57" t="s">
        <v>1268</v>
      </c>
      <c r="B3" s="3">
        <f>Completions!G56</f>
        <v>236</v>
      </c>
      <c r="C3" s="11">
        <f>Completions!H56</f>
        <v>406</v>
      </c>
      <c r="D3" s="25"/>
      <c r="E3" s="25"/>
      <c r="F3" s="25"/>
      <c r="G3" s="25"/>
      <c r="H3" s="26"/>
      <c r="I3" s="29"/>
      <c r="J3" s="29"/>
      <c r="K3" s="29"/>
      <c r="L3" s="29"/>
      <c r="M3" s="30"/>
      <c r="N3" s="27"/>
      <c r="O3" s="27"/>
      <c r="P3" s="27"/>
      <c r="Q3" s="27"/>
      <c r="R3" s="27"/>
      <c r="S3" s="28"/>
      <c r="T3" s="33"/>
    </row>
    <row r="4" spans="1:20" s="3" customFormat="1" x14ac:dyDescent="0.25">
      <c r="A4" s="57"/>
      <c r="C4" s="11"/>
      <c r="D4" s="25"/>
      <c r="E4" s="25"/>
      <c r="F4" s="25"/>
      <c r="G4" s="25"/>
      <c r="H4" s="26"/>
      <c r="I4" s="29"/>
      <c r="J4" s="29"/>
      <c r="K4" s="29"/>
      <c r="L4" s="29"/>
      <c r="M4" s="30"/>
      <c r="N4" s="27"/>
      <c r="O4" s="27"/>
      <c r="P4" s="27"/>
      <c r="Q4" s="27"/>
      <c r="R4" s="27"/>
      <c r="S4" s="28"/>
      <c r="T4" s="33"/>
    </row>
    <row r="5" spans="1:20" s="3" customFormat="1" ht="29.45" customHeight="1" x14ac:dyDescent="0.25">
      <c r="A5" s="234" t="s">
        <v>1269</v>
      </c>
      <c r="C5" s="11"/>
      <c r="D5" s="100">
        <f>'Under construction'!K104</f>
        <v>423</v>
      </c>
      <c r="E5" s="100">
        <f>'Under construction'!L104</f>
        <v>225</v>
      </c>
      <c r="F5" s="100">
        <f>'Under construction'!M104</f>
        <v>102</v>
      </c>
      <c r="G5" s="100">
        <f>'Under construction'!N104</f>
        <v>0</v>
      </c>
      <c r="H5" s="101">
        <f>'Under construction'!O104</f>
        <v>13</v>
      </c>
      <c r="I5" s="106">
        <f>'Under construction'!P104</f>
        <v>0</v>
      </c>
      <c r="J5" s="106">
        <f>'Under construction'!Q104</f>
        <v>0</v>
      </c>
      <c r="K5" s="106">
        <f>'Under construction'!R104</f>
        <v>0</v>
      </c>
      <c r="L5" s="106">
        <f>'Under construction'!S104</f>
        <v>0</v>
      </c>
      <c r="M5" s="107">
        <f>'Under construction'!T104</f>
        <v>0</v>
      </c>
      <c r="N5" s="108">
        <f>'Under construction'!U104</f>
        <v>0</v>
      </c>
      <c r="O5" s="108">
        <f>'Under construction'!V104</f>
        <v>0</v>
      </c>
      <c r="P5" s="108">
        <f>'Under construction'!W104</f>
        <v>0</v>
      </c>
      <c r="Q5" s="108">
        <f>'Under construction'!X104</f>
        <v>0</v>
      </c>
      <c r="R5" s="108">
        <f>'Under construction'!Y104</f>
        <v>0</v>
      </c>
      <c r="S5" s="116">
        <f>'Under construction'!Z104</f>
        <v>0</v>
      </c>
      <c r="T5" s="98">
        <f>SUM(D5:S5)</f>
        <v>763</v>
      </c>
    </row>
    <row r="6" spans="1:20" s="3" customFormat="1" ht="29.45" customHeight="1" x14ac:dyDescent="0.25">
      <c r="A6" s="234"/>
      <c r="C6" s="11"/>
      <c r="D6" s="100"/>
      <c r="E6" s="100"/>
      <c r="F6" s="100"/>
      <c r="G6" s="100"/>
      <c r="H6" s="101"/>
      <c r="I6" s="106"/>
      <c r="J6" s="106"/>
      <c r="K6" s="106"/>
      <c r="L6" s="106"/>
      <c r="M6" s="107"/>
      <c r="N6" s="108"/>
      <c r="O6" s="108"/>
      <c r="P6" s="108"/>
      <c r="Q6" s="108"/>
      <c r="R6" s="108"/>
      <c r="S6" s="116"/>
      <c r="T6" s="13"/>
    </row>
    <row r="7" spans="1:20" s="3" customFormat="1" x14ac:dyDescent="0.25">
      <c r="A7" s="57" t="s">
        <v>667</v>
      </c>
      <c r="C7" s="11"/>
      <c r="D7" s="100">
        <f>'Resolution to Grant'!J6</f>
        <v>0</v>
      </c>
      <c r="E7" s="100">
        <f>'Resolution to Grant'!K6</f>
        <v>27</v>
      </c>
      <c r="F7" s="100">
        <f>'Resolution to Grant'!L6</f>
        <v>160</v>
      </c>
      <c r="G7" s="100">
        <f>'Resolution to Grant'!M6</f>
        <v>97</v>
      </c>
      <c r="H7" s="101">
        <f>'Resolution to Grant'!N6</f>
        <v>120</v>
      </c>
      <c r="I7" s="106">
        <f>'Resolution to Grant'!O6</f>
        <v>22</v>
      </c>
      <c r="J7" s="106">
        <f>'Resolution to Grant'!P6</f>
        <v>0</v>
      </c>
      <c r="K7" s="106">
        <f>'Resolution to Grant'!Q6</f>
        <v>0</v>
      </c>
      <c r="L7" s="106">
        <f>'Resolution to Grant'!R6</f>
        <v>0</v>
      </c>
      <c r="M7" s="107">
        <f>'Resolution to Grant'!S6</f>
        <v>0</v>
      </c>
      <c r="N7" s="108">
        <f>'Resolution to Grant'!T6</f>
        <v>0</v>
      </c>
      <c r="O7" s="108">
        <f>'Resolution to Grant'!U6</f>
        <v>0</v>
      </c>
      <c r="P7" s="108">
        <f>'Resolution to Grant'!V6</f>
        <v>0</v>
      </c>
      <c r="Q7" s="108">
        <f>'Resolution to Grant'!W6</f>
        <v>0</v>
      </c>
      <c r="R7" s="108">
        <f>'Resolution to Grant'!X6</f>
        <v>0</v>
      </c>
      <c r="S7" s="116">
        <f>'Resolution to Grant'!Y6</f>
        <v>0</v>
      </c>
      <c r="T7" s="98">
        <f>SUM(D7:S7)</f>
        <v>426</v>
      </c>
    </row>
    <row r="8" spans="1:20" s="3" customFormat="1" x14ac:dyDescent="0.25">
      <c r="A8" s="57"/>
      <c r="C8" s="11"/>
      <c r="D8" s="100"/>
      <c r="E8" s="100"/>
      <c r="F8" s="100"/>
      <c r="G8" s="100"/>
      <c r="H8" s="101"/>
      <c r="I8" s="106"/>
      <c r="J8" s="106"/>
      <c r="K8" s="106"/>
      <c r="L8" s="106"/>
      <c r="M8" s="107"/>
      <c r="N8" s="108"/>
      <c r="O8" s="108"/>
      <c r="P8" s="108"/>
      <c r="Q8" s="108"/>
      <c r="R8" s="108"/>
      <c r="S8" s="116"/>
      <c r="T8" s="13"/>
    </row>
    <row r="9" spans="1:20" s="3" customFormat="1" ht="30" x14ac:dyDescent="0.25">
      <c r="A9" s="234" t="s">
        <v>1270</v>
      </c>
      <c r="C9" s="11"/>
      <c r="D9" s="100">
        <f>'PP (medium &amp; large sites 10+)'!K24</f>
        <v>52</v>
      </c>
      <c r="E9" s="100">
        <f>'PP (medium &amp; large sites 10+)'!L24</f>
        <v>30</v>
      </c>
      <c r="F9" s="100">
        <f>'PP (medium &amp; large sites 10+)'!M24</f>
        <v>46</v>
      </c>
      <c r="G9" s="100">
        <f>'PP (medium &amp; large sites 10+)'!N24</f>
        <v>215</v>
      </c>
      <c r="H9" s="101">
        <f>'PP (medium &amp; large sites 10+)'!O24</f>
        <v>70</v>
      </c>
      <c r="I9" s="106">
        <f>'PP (medium &amp; large sites 10+)'!P24</f>
        <v>69</v>
      </c>
      <c r="J9" s="106">
        <f>'PP (medium &amp; large sites 10+)'!Q24</f>
        <v>29</v>
      </c>
      <c r="K9" s="106">
        <f>'PP (medium &amp; large sites 10+)'!R24</f>
        <v>0</v>
      </c>
      <c r="L9" s="106">
        <f>'PP (medium &amp; large sites 10+)'!S24</f>
        <v>0</v>
      </c>
      <c r="M9" s="107">
        <f>'PP (medium &amp; large sites 10+)'!T24</f>
        <v>0</v>
      </c>
      <c r="N9" s="108">
        <f>'PP (medium &amp; large sites 10+)'!U24</f>
        <v>0</v>
      </c>
      <c r="O9" s="108">
        <f>'PP (medium &amp; large sites 10+)'!V24</f>
        <v>0</v>
      </c>
      <c r="P9" s="108">
        <f>'PP (medium &amp; large sites 10+)'!W24</f>
        <v>0</v>
      </c>
      <c r="Q9" s="108">
        <f>'PP (medium &amp; large sites 10+)'!X24</f>
        <v>0</v>
      </c>
      <c r="R9" s="108">
        <f>'PP (medium &amp; large sites 10+)'!Y24</f>
        <v>0</v>
      </c>
      <c r="S9" s="116">
        <f>'PP (medium &amp; large sites 10+)'!Z24</f>
        <v>0</v>
      </c>
      <c r="T9" s="98">
        <f>SUM(D9:S9)</f>
        <v>511</v>
      </c>
    </row>
    <row r="10" spans="1:20" s="3" customFormat="1" x14ac:dyDescent="0.25">
      <c r="A10" s="234"/>
      <c r="C10" s="11"/>
      <c r="D10" s="100"/>
      <c r="E10" s="100"/>
      <c r="F10" s="100"/>
      <c r="G10" s="100"/>
      <c r="H10" s="101"/>
      <c r="I10" s="106"/>
      <c r="J10" s="106"/>
      <c r="K10" s="106"/>
      <c r="L10" s="106"/>
      <c r="M10" s="107"/>
      <c r="N10" s="108"/>
      <c r="O10" s="108"/>
      <c r="P10" s="108"/>
      <c r="Q10" s="108"/>
      <c r="R10" s="108"/>
      <c r="S10" s="116"/>
      <c r="T10" s="13"/>
    </row>
    <row r="11" spans="1:20" s="3" customFormat="1" ht="30" x14ac:dyDescent="0.25">
      <c r="A11" s="234" t="s">
        <v>1271</v>
      </c>
      <c r="C11" s="11"/>
      <c r="D11" s="100">
        <f>'PP (small sites &lt;10)'!K93</f>
        <v>62</v>
      </c>
      <c r="E11" s="100">
        <f>'PP (small sites &lt;10)'!L93</f>
        <v>59</v>
      </c>
      <c r="F11" s="100">
        <f>'PP (small sites &lt;10)'!M93</f>
        <v>75</v>
      </c>
      <c r="G11" s="100">
        <f>'PP (small sites &lt;10)'!N93</f>
        <v>0</v>
      </c>
      <c r="H11" s="101">
        <f>'PP (small sites &lt;10)'!O93</f>
        <v>0</v>
      </c>
      <c r="I11" s="106">
        <f>'PP (small sites &lt;10)'!P93</f>
        <v>0</v>
      </c>
      <c r="J11" s="106">
        <f>'PP (small sites &lt;10)'!Q93</f>
        <v>0</v>
      </c>
      <c r="K11" s="106">
        <f>'PP (small sites &lt;10)'!R93</f>
        <v>0</v>
      </c>
      <c r="L11" s="106">
        <f>'PP (small sites &lt;10)'!S93</f>
        <v>0</v>
      </c>
      <c r="M11" s="107">
        <f>'PP (small sites &lt;10)'!T93</f>
        <v>0</v>
      </c>
      <c r="N11" s="108">
        <f>'PP (small sites &lt;10)'!U93</f>
        <v>0</v>
      </c>
      <c r="O11" s="108">
        <f>'PP (small sites &lt;10)'!V93</f>
        <v>0</v>
      </c>
      <c r="P11" s="108">
        <f>'PP (small sites &lt;10)'!W93</f>
        <v>0</v>
      </c>
      <c r="Q11" s="108">
        <f>'PP (small sites &lt;10)'!X93</f>
        <v>0</v>
      </c>
      <c r="R11" s="108">
        <f>'PP (small sites &lt;10)'!Y93</f>
        <v>0</v>
      </c>
      <c r="S11" s="116">
        <f>'PP (small sites &lt;10)'!Z93</f>
        <v>0</v>
      </c>
      <c r="T11" s="98">
        <f>SUM(D11:S11)</f>
        <v>196</v>
      </c>
    </row>
    <row r="12" spans="1:20" s="3" customFormat="1" x14ac:dyDescent="0.25">
      <c r="A12" s="234"/>
      <c r="C12" s="11"/>
      <c r="D12" s="100"/>
      <c r="E12" s="100"/>
      <c r="F12" s="100"/>
      <c r="G12" s="100"/>
      <c r="H12" s="101"/>
      <c r="I12" s="106"/>
      <c r="J12" s="106"/>
      <c r="K12" s="106"/>
      <c r="L12" s="106"/>
      <c r="M12" s="107"/>
      <c r="N12" s="108"/>
      <c r="O12" s="108"/>
      <c r="P12" s="108"/>
      <c r="Q12" s="108"/>
      <c r="R12" s="108"/>
      <c r="S12" s="116"/>
      <c r="T12" s="13"/>
    </row>
    <row r="13" spans="1:20" s="3" customFormat="1" ht="30" x14ac:dyDescent="0.25">
      <c r="A13" s="234" t="s">
        <v>1272</v>
      </c>
      <c r="C13" s="11"/>
      <c r="D13" s="100">
        <f>(D11-(D11*0.1))</f>
        <v>55.8</v>
      </c>
      <c r="E13" s="100">
        <f t="shared" ref="E13:S13" si="0">(E11-(E11*0.1))</f>
        <v>53.1</v>
      </c>
      <c r="F13" s="100">
        <f t="shared" si="0"/>
        <v>67.5</v>
      </c>
      <c r="G13" s="100">
        <f t="shared" si="0"/>
        <v>0</v>
      </c>
      <c r="H13" s="101">
        <f t="shared" si="0"/>
        <v>0</v>
      </c>
      <c r="I13" s="106">
        <f t="shared" si="0"/>
        <v>0</v>
      </c>
      <c r="J13" s="106">
        <f t="shared" si="0"/>
        <v>0</v>
      </c>
      <c r="K13" s="106">
        <f t="shared" si="0"/>
        <v>0</v>
      </c>
      <c r="L13" s="106">
        <f t="shared" si="0"/>
        <v>0</v>
      </c>
      <c r="M13" s="107">
        <f t="shared" si="0"/>
        <v>0</v>
      </c>
      <c r="N13" s="108">
        <f t="shared" si="0"/>
        <v>0</v>
      </c>
      <c r="O13" s="108">
        <f t="shared" si="0"/>
        <v>0</v>
      </c>
      <c r="P13" s="108">
        <f t="shared" si="0"/>
        <v>0</v>
      </c>
      <c r="Q13" s="108">
        <f t="shared" si="0"/>
        <v>0</v>
      </c>
      <c r="R13" s="108">
        <f t="shared" si="0"/>
        <v>0</v>
      </c>
      <c r="S13" s="108">
        <f t="shared" si="0"/>
        <v>0</v>
      </c>
      <c r="T13" s="98">
        <f>SUM(D13:S13)</f>
        <v>176.4</v>
      </c>
    </row>
    <row r="14" spans="1:20" s="3" customFormat="1" x14ac:dyDescent="0.25">
      <c r="A14" s="234"/>
      <c r="C14" s="11"/>
      <c r="D14" s="100"/>
      <c r="E14" s="100"/>
      <c r="F14" s="100"/>
      <c r="G14" s="100"/>
      <c r="H14" s="101"/>
      <c r="I14" s="106"/>
      <c r="J14" s="106"/>
      <c r="K14" s="106"/>
      <c r="L14" s="106"/>
      <c r="M14" s="107"/>
      <c r="N14" s="108"/>
      <c r="O14" s="108"/>
      <c r="P14" s="108"/>
      <c r="Q14" s="108"/>
      <c r="R14" s="108"/>
      <c r="S14" s="116"/>
      <c r="T14" s="13"/>
    </row>
    <row r="15" spans="1:20" s="3" customFormat="1" ht="45" x14ac:dyDescent="0.25">
      <c r="A15" s="234" t="s">
        <v>1273</v>
      </c>
      <c r="C15" s="11"/>
      <c r="D15" s="100">
        <f>'Sites allocations'!F203</f>
        <v>0</v>
      </c>
      <c r="E15" s="100">
        <f>'Sites allocations'!G203</f>
        <v>0</v>
      </c>
      <c r="F15" s="100">
        <f>'Sites allocations'!H203</f>
        <v>37</v>
      </c>
      <c r="G15" s="100">
        <f>'Sites allocations'!I203</f>
        <v>18</v>
      </c>
      <c r="H15" s="101">
        <f>'Sites allocations'!J203</f>
        <v>50</v>
      </c>
      <c r="I15" s="106">
        <f>'Sites allocations'!K203</f>
        <v>142</v>
      </c>
      <c r="J15" s="106">
        <f>'Sites allocations'!L203</f>
        <v>178</v>
      </c>
      <c r="K15" s="106">
        <f>'Sites allocations'!M203</f>
        <v>188</v>
      </c>
      <c r="L15" s="106">
        <f>'Sites allocations'!N203</f>
        <v>185</v>
      </c>
      <c r="M15" s="107">
        <f>'Sites allocations'!O203</f>
        <v>203</v>
      </c>
      <c r="N15" s="108">
        <f>'Sites allocations'!P203</f>
        <v>120</v>
      </c>
      <c r="O15" s="108">
        <f>'Sites allocations'!Q203</f>
        <v>49</v>
      </c>
      <c r="P15" s="108">
        <f>'Sites allocations'!R203</f>
        <v>105</v>
      </c>
      <c r="Q15" s="108">
        <f>'Sites allocations'!S203</f>
        <v>164</v>
      </c>
      <c r="R15" s="108">
        <f>'Sites allocations'!T203</f>
        <v>179</v>
      </c>
      <c r="S15" s="116">
        <f>'Sites allocations'!U203</f>
        <v>186</v>
      </c>
      <c r="T15" s="98">
        <f>SUM(D15:S15)</f>
        <v>1804</v>
      </c>
    </row>
    <row r="16" spans="1:20" s="3" customFormat="1" x14ac:dyDescent="0.25">
      <c r="A16" s="57"/>
      <c r="C16" s="11"/>
      <c r="D16" s="100"/>
      <c r="E16" s="100"/>
      <c r="F16" s="100"/>
      <c r="G16" s="100"/>
      <c r="H16" s="101"/>
      <c r="I16" s="106"/>
      <c r="J16" s="106"/>
      <c r="K16" s="106"/>
      <c r="L16" s="106"/>
      <c r="M16" s="107"/>
      <c r="N16" s="108"/>
      <c r="O16" s="108"/>
      <c r="P16" s="108"/>
      <c r="Q16" s="108"/>
      <c r="R16" s="108"/>
      <c r="S16" s="116"/>
      <c r="T16" s="98"/>
    </row>
    <row r="17" spans="1:20" x14ac:dyDescent="0.25">
      <c r="A17" s="88" t="s">
        <v>1274</v>
      </c>
      <c r="D17" s="25"/>
      <c r="E17" s="25"/>
      <c r="F17" s="25"/>
      <c r="G17" s="100">
        <f>'Windfall allowance'!$B$18</f>
        <v>82.7</v>
      </c>
      <c r="H17" s="101">
        <f>'Windfall allowance'!$B$18</f>
        <v>82.7</v>
      </c>
      <c r="I17" s="106">
        <f>'Windfall allowance'!$B$18</f>
        <v>82.7</v>
      </c>
      <c r="J17" s="106">
        <f>'Windfall allowance'!$B$18</f>
        <v>82.7</v>
      </c>
      <c r="K17" s="106">
        <f>'Windfall allowance'!$B$18</f>
        <v>82.7</v>
      </c>
      <c r="L17" s="106">
        <f>'Windfall allowance'!$B$18</f>
        <v>82.7</v>
      </c>
      <c r="M17" s="107">
        <f>'Windfall allowance'!$B$18</f>
        <v>82.7</v>
      </c>
      <c r="N17" s="108">
        <f>'Windfall allowance'!$B$18</f>
        <v>82.7</v>
      </c>
      <c r="O17" s="108">
        <f>'Windfall allowance'!$B$18</f>
        <v>82.7</v>
      </c>
      <c r="P17" s="108">
        <f>'Windfall allowance'!$B$18</f>
        <v>82.7</v>
      </c>
      <c r="Q17" s="108">
        <f>'Windfall allowance'!$B$18</f>
        <v>82.7</v>
      </c>
      <c r="R17" s="108">
        <f>'Windfall allowance'!$B$18</f>
        <v>82.7</v>
      </c>
      <c r="S17" s="116">
        <f>'Windfall allowance'!$B$18</f>
        <v>82.7</v>
      </c>
      <c r="T17" s="13">
        <f>SUM(D17:S17)</f>
        <v>1075.1000000000001</v>
      </c>
    </row>
    <row r="18" spans="1:20" x14ac:dyDescent="0.25">
      <c r="A18" s="88"/>
      <c r="I18" s="109"/>
      <c r="J18" s="109"/>
      <c r="K18" s="109"/>
      <c r="L18" s="109"/>
      <c r="M18" s="110"/>
      <c r="N18" s="111"/>
      <c r="O18" s="111"/>
      <c r="P18" s="111"/>
      <c r="Q18" s="111"/>
      <c r="R18" s="111"/>
      <c r="S18" s="112"/>
      <c r="T18" s="34"/>
    </row>
    <row r="19" spans="1:20" x14ac:dyDescent="0.25">
      <c r="A19" s="88" t="s">
        <v>1275</v>
      </c>
      <c r="B19" s="2">
        <f>SUM(B3:B17)</f>
        <v>236</v>
      </c>
      <c r="C19" s="9">
        <f>SUM(C3:C17)</f>
        <v>406</v>
      </c>
      <c r="D19" s="99">
        <f>D5+D7+D9+D13+D15+D17</f>
        <v>530.79999999999995</v>
      </c>
      <c r="E19" s="99">
        <f t="shared" ref="E19:S19" si="1">E5+E7+E9+E13+E15+E17</f>
        <v>335.1</v>
      </c>
      <c r="F19" s="99">
        <f t="shared" si="1"/>
        <v>412.5</v>
      </c>
      <c r="G19" s="99">
        <f t="shared" si="1"/>
        <v>412.7</v>
      </c>
      <c r="H19" s="102">
        <f t="shared" si="1"/>
        <v>335.7</v>
      </c>
      <c r="I19" s="113">
        <f t="shared" si="1"/>
        <v>315.7</v>
      </c>
      <c r="J19" s="113">
        <f t="shared" si="1"/>
        <v>289.7</v>
      </c>
      <c r="K19" s="113">
        <f t="shared" si="1"/>
        <v>270.7</v>
      </c>
      <c r="L19" s="113">
        <f t="shared" si="1"/>
        <v>267.7</v>
      </c>
      <c r="M19" s="114">
        <f t="shared" si="1"/>
        <v>285.7</v>
      </c>
      <c r="N19" s="115">
        <f t="shared" si="1"/>
        <v>202.7</v>
      </c>
      <c r="O19" s="115">
        <f t="shared" si="1"/>
        <v>131.69999999999999</v>
      </c>
      <c r="P19" s="115">
        <f t="shared" si="1"/>
        <v>187.7</v>
      </c>
      <c r="Q19" s="115">
        <f t="shared" si="1"/>
        <v>246.7</v>
      </c>
      <c r="R19" s="115">
        <f t="shared" si="1"/>
        <v>261.7</v>
      </c>
      <c r="S19" s="115">
        <f t="shared" si="1"/>
        <v>268.7</v>
      </c>
      <c r="T19" s="98">
        <f>SUM(D19:S19)</f>
        <v>4755.4999999999982</v>
      </c>
    </row>
  </sheetData>
  <mergeCells count="3">
    <mergeCell ref="I1:M1"/>
    <mergeCell ref="D1:H1"/>
    <mergeCell ref="N1:S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6148B-C404-47C6-AE3B-E24CEAA059D3}">
  <dimension ref="A1:T24"/>
  <sheetViews>
    <sheetView workbookViewId="0">
      <selection activeCell="P28" sqref="P28"/>
    </sheetView>
  </sheetViews>
  <sheetFormatPr defaultRowHeight="15" x14ac:dyDescent="0.25"/>
  <cols>
    <col min="1" max="1" width="22.5703125" customWidth="1"/>
    <col min="2" max="2" width="7.85546875" style="23" bestFit="1" customWidth="1"/>
    <col min="3" max="3" width="7.85546875" style="6" bestFit="1" customWidth="1"/>
    <col min="4" max="7" width="7.85546875" style="4" bestFit="1" customWidth="1"/>
    <col min="8" max="8" width="7.85546875" style="7" bestFit="1" customWidth="1"/>
    <col min="9" max="12" width="7.85546875" style="31" bestFit="1" customWidth="1"/>
    <col min="13" max="13" width="7.85546875" style="32" bestFit="1" customWidth="1"/>
    <col min="14" max="18" width="7.85546875" style="5" bestFit="1" customWidth="1"/>
    <col min="19" max="19" width="7.85546875" style="8" bestFit="1" customWidth="1"/>
    <col min="20" max="20" width="6.7109375" style="12" bestFit="1" customWidth="1"/>
  </cols>
  <sheetData>
    <row r="1" spans="1:20" ht="30" x14ac:dyDescent="0.25">
      <c r="A1" s="123" t="s">
        <v>1276</v>
      </c>
      <c r="D1" s="295" t="s">
        <v>1277</v>
      </c>
      <c r="E1" s="296"/>
      <c r="F1" s="296"/>
      <c r="G1" s="296"/>
      <c r="H1" s="297"/>
      <c r="I1" s="311" t="s">
        <v>137</v>
      </c>
      <c r="J1" s="309"/>
      <c r="K1" s="309"/>
      <c r="L1" s="309"/>
      <c r="M1" s="310"/>
      <c r="N1" s="312" t="s">
        <v>138</v>
      </c>
      <c r="O1" s="300"/>
      <c r="P1" s="300"/>
      <c r="Q1" s="300"/>
      <c r="R1" s="300"/>
      <c r="S1" s="301"/>
    </row>
    <row r="2" spans="1:20" x14ac:dyDescent="0.25">
      <c r="A2" s="43"/>
      <c r="B2" s="44" t="s">
        <v>6</v>
      </c>
      <c r="C2" s="45" t="s">
        <v>7</v>
      </c>
      <c r="D2" s="37" t="s">
        <v>143</v>
      </c>
      <c r="E2" s="37" t="s">
        <v>144</v>
      </c>
      <c r="F2" s="37" t="s">
        <v>145</v>
      </c>
      <c r="G2" s="37" t="s">
        <v>146</v>
      </c>
      <c r="H2" s="38" t="s">
        <v>147</v>
      </c>
      <c r="I2" s="46" t="s">
        <v>148</v>
      </c>
      <c r="J2" s="46" t="s">
        <v>149</v>
      </c>
      <c r="K2" s="46" t="s">
        <v>150</v>
      </c>
      <c r="L2" s="46" t="s">
        <v>151</v>
      </c>
      <c r="M2" s="47" t="s">
        <v>152</v>
      </c>
      <c r="N2" s="39" t="s">
        <v>153</v>
      </c>
      <c r="O2" s="39" t="s">
        <v>154</v>
      </c>
      <c r="P2" s="39" t="s">
        <v>155</v>
      </c>
      <c r="Q2" s="39" t="s">
        <v>156</v>
      </c>
      <c r="R2" s="39" t="s">
        <v>157</v>
      </c>
      <c r="S2" s="40" t="s">
        <v>158</v>
      </c>
      <c r="T2" s="48" t="s">
        <v>8</v>
      </c>
    </row>
    <row r="3" spans="1:20" s="3" customFormat="1" x14ac:dyDescent="0.25">
      <c r="A3" s="22" t="s">
        <v>1278</v>
      </c>
      <c r="B3" s="24">
        <v>452</v>
      </c>
      <c r="C3" s="11">
        <v>452</v>
      </c>
      <c r="D3" s="100">
        <v>452</v>
      </c>
      <c r="E3" s="100">
        <v>452</v>
      </c>
      <c r="F3" s="100">
        <v>452</v>
      </c>
      <c r="G3" s="100">
        <v>452</v>
      </c>
      <c r="H3" s="267">
        <v>452</v>
      </c>
      <c r="I3" s="106">
        <v>452</v>
      </c>
      <c r="J3" s="106">
        <v>452</v>
      </c>
      <c r="K3" s="106">
        <v>452</v>
      </c>
      <c r="L3" s="106">
        <v>452</v>
      </c>
      <c r="M3" s="268">
        <v>452</v>
      </c>
      <c r="N3" s="108">
        <v>452</v>
      </c>
      <c r="O3" s="108">
        <v>452</v>
      </c>
      <c r="P3" s="108">
        <v>452</v>
      </c>
      <c r="Q3" s="108">
        <v>452</v>
      </c>
      <c r="R3" s="108">
        <v>452</v>
      </c>
      <c r="S3" s="108">
        <v>452</v>
      </c>
      <c r="T3" s="13">
        <f>SUM(B3:S3)</f>
        <v>8136</v>
      </c>
    </row>
    <row r="4" spans="1:20" s="3" customFormat="1" x14ac:dyDescent="0.25">
      <c r="A4" s="2"/>
      <c r="B4" s="24"/>
      <c r="C4" s="11"/>
      <c r="D4" s="100"/>
      <c r="E4" s="100"/>
      <c r="F4" s="100"/>
      <c r="G4" s="100"/>
      <c r="H4" s="101"/>
      <c r="I4" s="106"/>
      <c r="J4" s="106"/>
      <c r="K4" s="106"/>
      <c r="L4" s="106"/>
      <c r="M4" s="107"/>
      <c r="N4" s="108"/>
      <c r="O4" s="108"/>
      <c r="P4" s="108"/>
      <c r="Q4" s="108"/>
      <c r="R4" s="108"/>
      <c r="S4" s="108"/>
      <c r="T4" s="13"/>
    </row>
    <row r="5" spans="1:20" s="3" customFormat="1" x14ac:dyDescent="0.25">
      <c r="A5" s="20" t="s">
        <v>1279</v>
      </c>
      <c r="B5" s="24">
        <f>'Plan period trajectory'!B19</f>
        <v>236</v>
      </c>
      <c r="C5" s="11">
        <f>'Plan period trajectory'!C19</f>
        <v>406</v>
      </c>
      <c r="D5" s="100">
        <f>'Plan period trajectory'!D19</f>
        <v>530.79999999999995</v>
      </c>
      <c r="E5" s="100">
        <f>'Plan period trajectory'!E19</f>
        <v>335.1</v>
      </c>
      <c r="F5" s="100">
        <f>'Plan period trajectory'!F19</f>
        <v>412.5</v>
      </c>
      <c r="G5" s="100">
        <f>'Plan period trajectory'!G19</f>
        <v>412.7</v>
      </c>
      <c r="H5" s="101">
        <f>'Plan period trajectory'!H19</f>
        <v>335.7</v>
      </c>
      <c r="I5" s="106">
        <f>'Plan period trajectory'!I19</f>
        <v>315.7</v>
      </c>
      <c r="J5" s="106">
        <f>'Plan period trajectory'!J19</f>
        <v>289.7</v>
      </c>
      <c r="K5" s="106">
        <f>'Plan period trajectory'!K19</f>
        <v>270.7</v>
      </c>
      <c r="L5" s="106">
        <f>'Plan period trajectory'!L19</f>
        <v>267.7</v>
      </c>
      <c r="M5" s="107">
        <f>'Plan period trajectory'!M19</f>
        <v>285.7</v>
      </c>
      <c r="N5" s="108">
        <f>'Plan period trajectory'!N19</f>
        <v>202.7</v>
      </c>
      <c r="O5" s="108">
        <f>'Plan period trajectory'!O19</f>
        <v>131.69999999999999</v>
      </c>
      <c r="P5" s="108">
        <f>'Plan period trajectory'!P19</f>
        <v>187.7</v>
      </c>
      <c r="Q5" s="108">
        <f>'Plan period trajectory'!Q19</f>
        <v>246.7</v>
      </c>
      <c r="R5" s="108">
        <f>'Plan period trajectory'!R19</f>
        <v>261.7</v>
      </c>
      <c r="S5" s="108">
        <f>'Plan period trajectory'!S19</f>
        <v>268.7</v>
      </c>
      <c r="T5" s="98">
        <f>SUM(B5:S5)</f>
        <v>5397.4999999999982</v>
      </c>
    </row>
    <row r="6" spans="1:20" s="3" customFormat="1" x14ac:dyDescent="0.25">
      <c r="A6" s="2"/>
      <c r="B6" s="24"/>
      <c r="C6" s="11"/>
      <c r="D6" s="100"/>
      <c r="E6" s="100"/>
      <c r="F6" s="100"/>
      <c r="G6" s="100"/>
      <c r="H6" s="101"/>
      <c r="I6" s="106"/>
      <c r="J6" s="106"/>
      <c r="K6" s="106"/>
      <c r="L6" s="106"/>
      <c r="M6" s="107"/>
      <c r="N6" s="108"/>
      <c r="O6" s="108"/>
      <c r="P6" s="108"/>
      <c r="Q6" s="108"/>
      <c r="R6" s="108"/>
      <c r="S6" s="116"/>
      <c r="T6" s="98"/>
    </row>
    <row r="7" spans="1:20" s="3" customFormat="1" ht="30" x14ac:dyDescent="0.25">
      <c r="A7" s="22" t="s">
        <v>1280</v>
      </c>
      <c r="B7" s="24">
        <f t="shared" ref="B7:S7" si="0">B5-B3</f>
        <v>-216</v>
      </c>
      <c r="C7" s="11">
        <f t="shared" si="0"/>
        <v>-46</v>
      </c>
      <c r="D7" s="100">
        <f t="shared" si="0"/>
        <v>78.799999999999955</v>
      </c>
      <c r="E7" s="100">
        <f t="shared" si="0"/>
        <v>-116.89999999999998</v>
      </c>
      <c r="F7" s="100">
        <f t="shared" si="0"/>
        <v>-39.5</v>
      </c>
      <c r="G7" s="100">
        <f t="shared" si="0"/>
        <v>-39.300000000000011</v>
      </c>
      <c r="H7" s="101">
        <f t="shared" si="0"/>
        <v>-116.30000000000001</v>
      </c>
      <c r="I7" s="106">
        <f t="shared" si="0"/>
        <v>-136.30000000000001</v>
      </c>
      <c r="J7" s="106">
        <f t="shared" si="0"/>
        <v>-162.30000000000001</v>
      </c>
      <c r="K7" s="106">
        <f t="shared" si="0"/>
        <v>-181.3</v>
      </c>
      <c r="L7" s="106">
        <f t="shared" si="0"/>
        <v>-184.3</v>
      </c>
      <c r="M7" s="107">
        <f t="shared" si="0"/>
        <v>-166.3</v>
      </c>
      <c r="N7" s="108">
        <f t="shared" si="0"/>
        <v>-249.3</v>
      </c>
      <c r="O7" s="108">
        <f t="shared" si="0"/>
        <v>-320.3</v>
      </c>
      <c r="P7" s="108">
        <f t="shared" si="0"/>
        <v>-264.3</v>
      </c>
      <c r="Q7" s="108">
        <f t="shared" si="0"/>
        <v>-205.3</v>
      </c>
      <c r="R7" s="108">
        <f t="shared" si="0"/>
        <v>-190.3</v>
      </c>
      <c r="S7" s="108">
        <f t="shared" si="0"/>
        <v>-183.3</v>
      </c>
      <c r="T7" s="98">
        <f>SUM(B7:S7)</f>
        <v>-2738.5000000000005</v>
      </c>
    </row>
    <row r="8" spans="1:20" s="3" customFormat="1" x14ac:dyDescent="0.25">
      <c r="A8" s="2"/>
      <c r="B8" s="24"/>
      <c r="C8" s="11"/>
      <c r="D8" s="100"/>
      <c r="E8" s="100"/>
      <c r="F8" s="100"/>
      <c r="G8" s="100"/>
      <c r="H8" s="101"/>
      <c r="I8" s="106"/>
      <c r="J8" s="106"/>
      <c r="K8" s="106"/>
      <c r="L8" s="106"/>
      <c r="M8" s="107"/>
      <c r="N8" s="108"/>
      <c r="O8" s="108"/>
      <c r="P8" s="108"/>
      <c r="Q8" s="108"/>
      <c r="R8" s="108"/>
      <c r="S8" s="116"/>
      <c r="T8" s="98"/>
    </row>
    <row r="9" spans="1:20" s="3" customFormat="1" ht="30" x14ac:dyDescent="0.25">
      <c r="A9" s="22" t="s">
        <v>1281</v>
      </c>
      <c r="B9" s="24">
        <f>B7</f>
        <v>-216</v>
      </c>
      <c r="C9" s="11">
        <f t="shared" ref="C9:R9" si="1">C7+B9</f>
        <v>-262</v>
      </c>
      <c r="D9" s="100">
        <f t="shared" si="1"/>
        <v>-183.20000000000005</v>
      </c>
      <c r="E9" s="100">
        <f t="shared" si="1"/>
        <v>-300.10000000000002</v>
      </c>
      <c r="F9" s="100">
        <f t="shared" si="1"/>
        <v>-339.6</v>
      </c>
      <c r="G9" s="100">
        <f t="shared" si="1"/>
        <v>-378.90000000000003</v>
      </c>
      <c r="H9" s="101">
        <f t="shared" si="1"/>
        <v>-495.20000000000005</v>
      </c>
      <c r="I9" s="106">
        <f t="shared" si="1"/>
        <v>-631.5</v>
      </c>
      <c r="J9" s="106">
        <f t="shared" si="1"/>
        <v>-793.8</v>
      </c>
      <c r="K9" s="106">
        <f t="shared" si="1"/>
        <v>-975.09999999999991</v>
      </c>
      <c r="L9" s="106">
        <f t="shared" si="1"/>
        <v>-1159.3999999999999</v>
      </c>
      <c r="M9" s="107">
        <f t="shared" si="1"/>
        <v>-1325.6999999999998</v>
      </c>
      <c r="N9" s="108">
        <f t="shared" si="1"/>
        <v>-1574.9999999999998</v>
      </c>
      <c r="O9" s="108">
        <f t="shared" si="1"/>
        <v>-1895.2999999999997</v>
      </c>
      <c r="P9" s="108">
        <f t="shared" si="1"/>
        <v>-2159.6</v>
      </c>
      <c r="Q9" s="108">
        <f t="shared" si="1"/>
        <v>-2364.9</v>
      </c>
      <c r="R9" s="108">
        <f t="shared" si="1"/>
        <v>-2555.2000000000003</v>
      </c>
      <c r="S9" s="108">
        <f>S7+R9</f>
        <v>-2738.5000000000005</v>
      </c>
      <c r="T9" s="98">
        <f>S9</f>
        <v>-2738.5000000000005</v>
      </c>
    </row>
    <row r="10" spans="1:20" s="3" customFormat="1" x14ac:dyDescent="0.25">
      <c r="A10" s="2"/>
      <c r="B10" s="24"/>
      <c r="C10" s="11"/>
      <c r="D10" s="25"/>
      <c r="E10" s="25"/>
      <c r="F10" s="25"/>
      <c r="G10" s="25"/>
      <c r="H10" s="26"/>
      <c r="I10" s="29"/>
      <c r="J10" s="29"/>
      <c r="K10" s="29"/>
      <c r="L10" s="29"/>
      <c r="M10" s="30"/>
      <c r="N10" s="27"/>
      <c r="O10" s="27"/>
      <c r="P10" s="27"/>
      <c r="Q10" s="27"/>
      <c r="R10" s="27"/>
      <c r="S10" s="28"/>
      <c r="T10" s="33"/>
    </row>
    <row r="11" spans="1:20" s="3" customFormat="1" x14ac:dyDescent="0.25">
      <c r="A11" s="20"/>
      <c r="B11" s="24"/>
      <c r="C11" s="11"/>
      <c r="D11" s="25"/>
      <c r="E11" s="25"/>
      <c r="F11" s="25"/>
      <c r="G11" s="25"/>
      <c r="H11" s="26"/>
      <c r="I11" s="29"/>
      <c r="J11" s="29"/>
      <c r="K11" s="29"/>
      <c r="L11" s="29"/>
      <c r="M11" s="30"/>
      <c r="N11" s="27"/>
      <c r="O11" s="27"/>
      <c r="P11" s="27"/>
      <c r="Q11" s="27"/>
      <c r="R11" s="27"/>
      <c r="S11" s="28"/>
      <c r="T11" s="33"/>
    </row>
    <row r="12" spans="1:20" s="3" customFormat="1" ht="30" x14ac:dyDescent="0.25">
      <c r="A12" s="123" t="s">
        <v>1282</v>
      </c>
      <c r="B12" s="23"/>
      <c r="C12" s="6"/>
      <c r="D12" s="295" t="s">
        <v>1277</v>
      </c>
      <c r="E12" s="296"/>
      <c r="F12" s="296"/>
      <c r="G12" s="296"/>
      <c r="H12" s="297"/>
      <c r="I12" s="311" t="s">
        <v>137</v>
      </c>
      <c r="J12" s="309"/>
      <c r="K12" s="309"/>
      <c r="L12" s="309"/>
      <c r="M12" s="310"/>
      <c r="N12" s="312" t="s">
        <v>138</v>
      </c>
      <c r="O12" s="300"/>
      <c r="P12" s="300"/>
      <c r="Q12" s="300"/>
      <c r="R12" s="300"/>
      <c r="S12" s="301"/>
      <c r="T12" s="12"/>
    </row>
    <row r="13" spans="1:20" s="3" customFormat="1" x14ac:dyDescent="0.25">
      <c r="A13" s="43"/>
      <c r="B13" s="44" t="s">
        <v>6</v>
      </c>
      <c r="C13" s="45" t="s">
        <v>7</v>
      </c>
      <c r="D13" s="37" t="s">
        <v>143</v>
      </c>
      <c r="E13" s="37" t="s">
        <v>144</v>
      </c>
      <c r="F13" s="37" t="s">
        <v>145</v>
      </c>
      <c r="G13" s="37" t="s">
        <v>146</v>
      </c>
      <c r="H13" s="38" t="s">
        <v>147</v>
      </c>
      <c r="I13" s="46" t="s">
        <v>148</v>
      </c>
      <c r="J13" s="46" t="s">
        <v>149</v>
      </c>
      <c r="K13" s="46" t="s">
        <v>150</v>
      </c>
      <c r="L13" s="46" t="s">
        <v>151</v>
      </c>
      <c r="M13" s="47" t="s">
        <v>152</v>
      </c>
      <c r="N13" s="39" t="s">
        <v>153</v>
      </c>
      <c r="O13" s="39" t="s">
        <v>154</v>
      </c>
      <c r="P13" s="39" t="s">
        <v>155</v>
      </c>
      <c r="Q13" s="39" t="s">
        <v>156</v>
      </c>
      <c r="R13" s="39" t="s">
        <v>157</v>
      </c>
      <c r="S13" s="40" t="s">
        <v>158</v>
      </c>
      <c r="T13" s="48" t="s">
        <v>8</v>
      </c>
    </row>
    <row r="14" spans="1:20" s="3" customFormat="1" x14ac:dyDescent="0.25">
      <c r="A14" s="22" t="s">
        <v>1278</v>
      </c>
      <c r="B14" s="24">
        <v>650</v>
      </c>
      <c r="C14" s="11">
        <v>650</v>
      </c>
      <c r="D14" s="100">
        <v>650</v>
      </c>
      <c r="E14" s="100">
        <v>650</v>
      </c>
      <c r="F14" s="100">
        <v>650</v>
      </c>
      <c r="G14" s="100">
        <v>650</v>
      </c>
      <c r="H14" s="267">
        <v>650</v>
      </c>
      <c r="I14" s="106">
        <v>650</v>
      </c>
      <c r="J14" s="106">
        <v>650</v>
      </c>
      <c r="K14" s="106">
        <v>650</v>
      </c>
      <c r="L14" s="106">
        <v>650</v>
      </c>
      <c r="M14" s="268">
        <v>650</v>
      </c>
      <c r="N14" s="108">
        <v>650</v>
      </c>
      <c r="O14" s="108">
        <v>650</v>
      </c>
      <c r="P14" s="108">
        <v>650</v>
      </c>
      <c r="Q14" s="108">
        <v>650</v>
      </c>
      <c r="R14" s="108">
        <v>650</v>
      </c>
      <c r="S14" s="108">
        <v>650</v>
      </c>
      <c r="T14" s="13">
        <f>SUM(B14:S14)</f>
        <v>11700</v>
      </c>
    </row>
    <row r="15" spans="1:20" s="3" customFormat="1" x14ac:dyDescent="0.25">
      <c r="A15" s="2"/>
      <c r="B15" s="24"/>
      <c r="C15" s="11"/>
      <c r="D15" s="100"/>
      <c r="E15" s="100"/>
      <c r="F15" s="100"/>
      <c r="G15" s="100"/>
      <c r="H15" s="101"/>
      <c r="I15" s="113"/>
      <c r="J15" s="106"/>
      <c r="K15" s="106"/>
      <c r="L15" s="106"/>
      <c r="M15" s="107"/>
      <c r="N15" s="108"/>
      <c r="O15" s="108"/>
      <c r="P15" s="108"/>
      <c r="Q15" s="108"/>
      <c r="R15" s="108"/>
      <c r="S15" s="108"/>
      <c r="T15" s="13"/>
    </row>
    <row r="16" spans="1:20" s="3" customFormat="1" x14ac:dyDescent="0.25">
      <c r="A16" s="20" t="s">
        <v>1279</v>
      </c>
      <c r="B16" s="24">
        <f>B5</f>
        <v>236</v>
      </c>
      <c r="C16" s="11">
        <f t="shared" ref="C16:S16" si="2">C5</f>
        <v>406</v>
      </c>
      <c r="D16" s="100">
        <f t="shared" si="2"/>
        <v>530.79999999999995</v>
      </c>
      <c r="E16" s="100">
        <f t="shared" si="2"/>
        <v>335.1</v>
      </c>
      <c r="F16" s="100">
        <f t="shared" si="2"/>
        <v>412.5</v>
      </c>
      <c r="G16" s="100">
        <f t="shared" si="2"/>
        <v>412.7</v>
      </c>
      <c r="H16" s="101">
        <f t="shared" si="2"/>
        <v>335.7</v>
      </c>
      <c r="I16" s="106">
        <f t="shared" si="2"/>
        <v>315.7</v>
      </c>
      <c r="J16" s="106">
        <f t="shared" si="2"/>
        <v>289.7</v>
      </c>
      <c r="K16" s="106">
        <f t="shared" si="2"/>
        <v>270.7</v>
      </c>
      <c r="L16" s="106">
        <f t="shared" si="2"/>
        <v>267.7</v>
      </c>
      <c r="M16" s="107">
        <f t="shared" si="2"/>
        <v>285.7</v>
      </c>
      <c r="N16" s="108">
        <f t="shared" si="2"/>
        <v>202.7</v>
      </c>
      <c r="O16" s="108">
        <f t="shared" si="2"/>
        <v>131.69999999999999</v>
      </c>
      <c r="P16" s="108">
        <f t="shared" si="2"/>
        <v>187.7</v>
      </c>
      <c r="Q16" s="108">
        <f t="shared" si="2"/>
        <v>246.7</v>
      </c>
      <c r="R16" s="108">
        <f t="shared" si="2"/>
        <v>261.7</v>
      </c>
      <c r="S16" s="108">
        <f t="shared" si="2"/>
        <v>268.7</v>
      </c>
      <c r="T16" s="98">
        <f>SUM(B16:S16)</f>
        <v>5397.4999999999982</v>
      </c>
    </row>
    <row r="17" spans="1:20" s="3" customFormat="1" x14ac:dyDescent="0.25">
      <c r="A17" s="2"/>
      <c r="B17" s="24"/>
      <c r="C17" s="11"/>
      <c r="D17" s="100"/>
      <c r="E17" s="100"/>
      <c r="F17" s="100"/>
      <c r="G17" s="100"/>
      <c r="H17" s="101"/>
      <c r="I17" s="106"/>
      <c r="J17" s="106"/>
      <c r="K17" s="106"/>
      <c r="L17" s="106"/>
      <c r="M17" s="107"/>
      <c r="N17" s="108"/>
      <c r="O17" s="108"/>
      <c r="P17" s="108"/>
      <c r="Q17" s="108"/>
      <c r="R17" s="108"/>
      <c r="S17" s="116"/>
      <c r="T17" s="13"/>
    </row>
    <row r="18" spans="1:20" s="3" customFormat="1" ht="30" x14ac:dyDescent="0.25">
      <c r="A18" s="22" t="s">
        <v>1280</v>
      </c>
      <c r="B18" s="24">
        <f>B16-B14</f>
        <v>-414</v>
      </c>
      <c r="C18" s="11">
        <f t="shared" ref="C18:S18" si="3">C16-C14</f>
        <v>-244</v>
      </c>
      <c r="D18" s="100">
        <f t="shared" si="3"/>
        <v>-119.20000000000005</v>
      </c>
      <c r="E18" s="100">
        <f t="shared" si="3"/>
        <v>-314.89999999999998</v>
      </c>
      <c r="F18" s="100">
        <f t="shared" si="3"/>
        <v>-237.5</v>
      </c>
      <c r="G18" s="100">
        <f t="shared" si="3"/>
        <v>-237.3</v>
      </c>
      <c r="H18" s="101">
        <f t="shared" si="3"/>
        <v>-314.3</v>
      </c>
      <c r="I18" s="106">
        <f t="shared" si="3"/>
        <v>-334.3</v>
      </c>
      <c r="J18" s="106">
        <f t="shared" si="3"/>
        <v>-360.3</v>
      </c>
      <c r="K18" s="106">
        <f t="shared" si="3"/>
        <v>-379.3</v>
      </c>
      <c r="L18" s="106">
        <f t="shared" si="3"/>
        <v>-382.3</v>
      </c>
      <c r="M18" s="107">
        <f t="shared" si="3"/>
        <v>-364.3</v>
      </c>
      <c r="N18" s="108">
        <f t="shared" si="3"/>
        <v>-447.3</v>
      </c>
      <c r="O18" s="108">
        <f t="shared" si="3"/>
        <v>-518.29999999999995</v>
      </c>
      <c r="P18" s="108">
        <f t="shared" si="3"/>
        <v>-462.3</v>
      </c>
      <c r="Q18" s="108">
        <f t="shared" si="3"/>
        <v>-403.3</v>
      </c>
      <c r="R18" s="108">
        <f t="shared" si="3"/>
        <v>-388.3</v>
      </c>
      <c r="S18" s="108">
        <f t="shared" si="3"/>
        <v>-381.3</v>
      </c>
      <c r="T18" s="13">
        <f>SUM(B18:S18)</f>
        <v>-6302.5000000000018</v>
      </c>
    </row>
    <row r="19" spans="1:20" s="3" customFormat="1" x14ac:dyDescent="0.25">
      <c r="A19" s="2"/>
      <c r="B19" s="24"/>
      <c r="C19" s="11"/>
      <c r="D19" s="100"/>
      <c r="E19" s="100"/>
      <c r="F19" s="100"/>
      <c r="G19" s="100"/>
      <c r="H19" s="101"/>
      <c r="I19" s="106"/>
      <c r="J19" s="106"/>
      <c r="K19" s="106"/>
      <c r="L19" s="106"/>
      <c r="M19" s="107"/>
      <c r="N19" s="108"/>
      <c r="O19" s="108"/>
      <c r="P19" s="108"/>
      <c r="Q19" s="108"/>
      <c r="R19" s="108"/>
      <c r="S19" s="116"/>
      <c r="T19" s="13"/>
    </row>
    <row r="20" spans="1:20" s="3" customFormat="1" ht="30" x14ac:dyDescent="0.25">
      <c r="A20" s="22" t="s">
        <v>1281</v>
      </c>
      <c r="B20" s="24">
        <f>B18</f>
        <v>-414</v>
      </c>
      <c r="C20" s="11">
        <f t="shared" ref="C20:S20" si="4">C18+B20</f>
        <v>-658</v>
      </c>
      <c r="D20" s="100">
        <f t="shared" si="4"/>
        <v>-777.2</v>
      </c>
      <c r="E20" s="100">
        <f t="shared" si="4"/>
        <v>-1092.0999999999999</v>
      </c>
      <c r="F20" s="100">
        <f t="shared" si="4"/>
        <v>-1329.6</v>
      </c>
      <c r="G20" s="100">
        <f t="shared" si="4"/>
        <v>-1566.8999999999999</v>
      </c>
      <c r="H20" s="101">
        <f t="shared" si="4"/>
        <v>-1881.1999999999998</v>
      </c>
      <c r="I20" s="106">
        <f t="shared" si="4"/>
        <v>-2215.5</v>
      </c>
      <c r="J20" s="106">
        <f t="shared" si="4"/>
        <v>-2575.8000000000002</v>
      </c>
      <c r="K20" s="106">
        <f t="shared" si="4"/>
        <v>-2955.1000000000004</v>
      </c>
      <c r="L20" s="106">
        <f t="shared" si="4"/>
        <v>-3337.4000000000005</v>
      </c>
      <c r="M20" s="107">
        <f t="shared" si="4"/>
        <v>-3701.7000000000007</v>
      </c>
      <c r="N20" s="108">
        <f t="shared" si="4"/>
        <v>-4149.0000000000009</v>
      </c>
      <c r="O20" s="108">
        <f t="shared" si="4"/>
        <v>-4667.3000000000011</v>
      </c>
      <c r="P20" s="108">
        <f t="shared" si="4"/>
        <v>-5129.6000000000013</v>
      </c>
      <c r="Q20" s="108">
        <f t="shared" si="4"/>
        <v>-5532.9000000000015</v>
      </c>
      <c r="R20" s="108">
        <f t="shared" si="4"/>
        <v>-5921.2000000000016</v>
      </c>
      <c r="S20" s="108">
        <f t="shared" si="4"/>
        <v>-6302.5000000000018</v>
      </c>
      <c r="T20" s="98">
        <f>S20</f>
        <v>-6302.5000000000018</v>
      </c>
    </row>
    <row r="21" spans="1:20" s="3" customFormat="1" x14ac:dyDescent="0.25">
      <c r="B21" s="24"/>
      <c r="C21" s="11"/>
      <c r="D21" s="25"/>
      <c r="E21" s="25"/>
      <c r="F21" s="25"/>
      <c r="G21" s="25"/>
      <c r="H21" s="26"/>
      <c r="I21" s="29"/>
      <c r="J21" s="29"/>
      <c r="K21" s="29"/>
      <c r="L21" s="29"/>
      <c r="M21" s="30"/>
      <c r="N21" s="27"/>
      <c r="O21" s="27"/>
      <c r="P21" s="27"/>
      <c r="Q21" s="27"/>
      <c r="R21" s="27"/>
      <c r="S21" s="28"/>
      <c r="T21" s="33"/>
    </row>
    <row r="22" spans="1:20" s="3" customFormat="1" x14ac:dyDescent="0.25">
      <c r="B22" s="24"/>
      <c r="C22" s="11"/>
      <c r="D22" s="25"/>
      <c r="E22" s="25"/>
      <c r="F22" s="25"/>
      <c r="G22" s="25"/>
      <c r="H22" s="26"/>
      <c r="I22" s="29"/>
      <c r="J22" s="29"/>
      <c r="K22" s="29"/>
      <c r="L22" s="29"/>
      <c r="M22" s="30"/>
      <c r="N22" s="27"/>
      <c r="O22" s="27"/>
      <c r="P22" s="27"/>
      <c r="Q22" s="27"/>
      <c r="R22" s="27"/>
      <c r="S22" s="28"/>
      <c r="T22" s="33"/>
    </row>
    <row r="23" spans="1:20" s="3" customFormat="1" x14ac:dyDescent="0.25">
      <c r="B23" s="24"/>
      <c r="C23" s="11"/>
      <c r="D23" s="25"/>
      <c r="E23" s="25"/>
      <c r="F23" s="25"/>
      <c r="G23" s="25"/>
      <c r="H23" s="26"/>
      <c r="I23" s="29"/>
      <c r="J23" s="29"/>
      <c r="K23" s="29"/>
      <c r="L23" s="29"/>
      <c r="M23" s="30"/>
      <c r="N23" s="27"/>
      <c r="O23" s="27"/>
      <c r="P23" s="27"/>
      <c r="Q23" s="27"/>
      <c r="R23" s="27"/>
      <c r="S23" s="28"/>
      <c r="T23" s="33"/>
    </row>
    <row r="24" spans="1:20" s="3" customFormat="1" x14ac:dyDescent="0.25">
      <c r="B24" s="24"/>
      <c r="C24" s="11"/>
      <c r="D24" s="25"/>
      <c r="E24" s="25"/>
      <c r="F24" s="25"/>
      <c r="G24" s="25"/>
      <c r="H24" s="26"/>
      <c r="I24" s="29"/>
      <c r="J24" s="29"/>
      <c r="K24" s="29"/>
      <c r="L24" s="29"/>
      <c r="M24" s="30"/>
      <c r="N24" s="27"/>
      <c r="O24" s="27"/>
      <c r="P24" s="27"/>
      <c r="Q24" s="27"/>
      <c r="R24" s="27"/>
      <c r="S24" s="28"/>
      <c r="T24" s="33"/>
    </row>
  </sheetData>
  <mergeCells count="6">
    <mergeCell ref="D1:H1"/>
    <mergeCell ref="I1:M1"/>
    <mergeCell ref="N1:S1"/>
    <mergeCell ref="D12:H12"/>
    <mergeCell ref="I12:M12"/>
    <mergeCell ref="N12:S12"/>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578A63CE313943946DA9E06C058C64" ma:contentTypeVersion="6" ma:contentTypeDescription="Create a new document." ma:contentTypeScope="" ma:versionID="87dc9f83aa7521d8eab45d4e85b0fd9d">
  <xsd:schema xmlns:xsd="http://www.w3.org/2001/XMLSchema" xmlns:xs="http://www.w3.org/2001/XMLSchema" xmlns:p="http://schemas.microsoft.com/office/2006/metadata/properties" xmlns:ns2="bb329573-e61d-4615-889a-c929d39d0e43" xmlns:ns3="271b5c17-9254-4333-b230-264122307d37" targetNamespace="http://schemas.microsoft.com/office/2006/metadata/properties" ma:root="true" ma:fieldsID="5ac69b74d73e6a997f770523ba3c3fb9" ns2:_="" ns3:_="">
    <xsd:import namespace="bb329573-e61d-4615-889a-c929d39d0e43"/>
    <xsd:import namespace="271b5c17-9254-4333-b230-264122307d3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29573-e61d-4615-889a-c929d39d0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1b5c17-9254-4333-b230-264122307d3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E68008-540E-4696-9AB9-141E75178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29573-e61d-4615-889a-c929d39d0e43"/>
    <ds:schemaRef ds:uri="271b5c17-9254-4333-b230-264122307d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F739A7-328E-4E81-8C86-6F2930AFBA98}">
  <ds:schemaRefs>
    <ds:schemaRef ds:uri="bb329573-e61d-4615-889a-c929d39d0e43"/>
    <ds:schemaRef ds:uri="http://schemas.openxmlformats.org/package/2006/metadata/core-properties"/>
    <ds:schemaRef ds:uri="http://purl.org/dc/elements/1.1/"/>
    <ds:schemaRef ds:uri="http://schemas.microsoft.com/office/infopath/2007/PartnerControls"/>
    <ds:schemaRef ds:uri="271b5c17-9254-4333-b230-264122307d37"/>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57A24DA-BC04-4AED-9656-85FD1301F6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Completions</vt:lpstr>
      <vt:lpstr>Under construction</vt:lpstr>
      <vt:lpstr>PP (small sites &lt;10)</vt:lpstr>
      <vt:lpstr>PP (medium &amp; large sites 10+)</vt:lpstr>
      <vt:lpstr>Resolution to Grant</vt:lpstr>
      <vt:lpstr>Sites allocations</vt:lpstr>
      <vt:lpstr>Windfall allowance</vt:lpstr>
      <vt:lpstr>Plan period trajectory</vt:lpstr>
      <vt:lpstr>Plan period HLS</vt:lpstr>
      <vt:lpstr>5 yr HLS</vt:lpstr>
      <vt:lpstr>Distribution of development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James</dc:creator>
  <cp:keywords/>
  <dc:description/>
  <cp:lastModifiedBy>Benjamin James</cp:lastModifiedBy>
  <cp:revision/>
  <dcterms:created xsi:type="dcterms:W3CDTF">2024-05-01T16:34:05Z</dcterms:created>
  <dcterms:modified xsi:type="dcterms:W3CDTF">2024-06-28T13:02:49Z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0x010100CA578A63CE313943946DA9E06C058C64</vt:lpwstr>
  </property>
</Properties>
</file>